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X 3m spacing\6X2 Sept 28 2026\"/>
    </mc:Choice>
  </mc:AlternateContent>
  <xr:revisionPtr revIDLastSave="0" documentId="13_ncr:1_{C3D5C088-F41E-4F10-A61E-6AAD9037FB6D}" xr6:coauthVersionLast="47" xr6:coauthVersionMax="47" xr10:uidLastSave="{00000000-0000-0000-0000-000000000000}"/>
  <workbookProtection workbookAlgorithmName="SHA-512" workbookHashValue="LKzitpH1wsOMYJQSb3Zfs2HH3tvIcD7bmeWkttuVd78OmkJMSf2a6VqOklWVwPQgMvrWp2pY9NR0vw1DsVmarQ==" workbookSaltValue="itP727nwBfe3tjjFna0ukQ==" workbookSpinCount="100000" lockStructure="1"/>
  <bookViews>
    <workbookView xWindow="28680" yWindow="-120" windowWidth="29040" windowHeight="15840" xr2:uid="{90061D4B-4AF4-4F22-B03D-7A73A833318A}"/>
  </bookViews>
  <sheets>
    <sheet name="INTRO" sheetId="4" r:id="rId1"/>
    <sheet name="INPUT" sheetId="1" r:id="rId2"/>
    <sheet name="BSA LEVEL POINTS" sheetId="9" r:id="rId3"/>
    <sheet name="Old Inner Points" sheetId="11" r:id="rId4"/>
    <sheet name="PROFILE" sheetId="3" r:id="rId5"/>
    <sheet name="RecordSheet" sheetId="7" r:id="rId6"/>
  </sheets>
  <definedNames>
    <definedName name="_xlnm.Print_Area" localSheetId="2">'BSA LEVEL POINTS'!$A$1:$P$27</definedName>
    <definedName name="_xlnm.Print_Area" localSheetId="1">INPUT!$A$1:$P$26</definedName>
    <definedName name="_xlnm.Print_Area" localSheetId="0">INTRO!$A$1:$J$55</definedName>
    <definedName name="_xlnm.Print_Area" localSheetId="3">'Old Inner Points'!$A$1:$Q$27</definedName>
    <definedName name="_xlnm.Print_Area" localSheetId="4">PROFILE!$A$1:$P$32</definedName>
    <definedName name="_xlnm.Print_Area" localSheetId="5">RecordSheet!$A$1:$Q$20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B1" i="11"/>
  <c r="B1" i="9"/>
  <c r="M24" i="1"/>
  <c r="M25" i="1"/>
  <c r="D23" i="11" s="1"/>
  <c r="J25" i="1"/>
  <c r="J24" i="1"/>
  <c r="H25" i="1"/>
  <c r="H24" i="1"/>
  <c r="H14" i="4"/>
  <c r="H11" i="4"/>
  <c r="C10" i="4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O10" i="3"/>
  <c r="O11" i="3"/>
  <c r="O12" i="3"/>
  <c r="O13" i="3"/>
  <c r="O14" i="3"/>
  <c r="O15" i="3"/>
  <c r="O16" i="3"/>
  <c r="O17" i="3"/>
  <c r="O18" i="3"/>
  <c r="O19" i="3"/>
  <c r="O20" i="3"/>
  <c r="O21" i="3"/>
  <c r="D4" i="9"/>
  <c r="C20" i="3"/>
  <c r="D20" i="3"/>
  <c r="E20" i="3"/>
  <c r="F20" i="3"/>
  <c r="G20" i="3"/>
  <c r="H20" i="3"/>
  <c r="I20" i="3"/>
  <c r="J20" i="3"/>
  <c r="K20" i="3"/>
  <c r="L20" i="3"/>
  <c r="M20" i="3"/>
  <c r="N20" i="3"/>
  <c r="C21" i="3"/>
  <c r="D21" i="3"/>
  <c r="E21" i="3"/>
  <c r="F21" i="3"/>
  <c r="G21" i="3"/>
  <c r="H21" i="3"/>
  <c r="I21" i="3"/>
  <c r="J21" i="3"/>
  <c r="K21" i="3"/>
  <c r="L21" i="3"/>
  <c r="M21" i="3"/>
  <c r="N21" i="3"/>
  <c r="B26" i="11"/>
  <c r="J4" i="11"/>
  <c r="D4" i="11"/>
  <c r="J3" i="11"/>
  <c r="D3" i="11"/>
  <c r="B11" i="4"/>
  <c r="C11" i="4" s="1"/>
  <c r="K4" i="3"/>
  <c r="D4" i="3"/>
  <c r="K3" i="3"/>
  <c r="D3" i="3"/>
  <c r="B26" i="9"/>
  <c r="C11" i="3"/>
  <c r="D11" i="3"/>
  <c r="E11" i="3"/>
  <c r="F11" i="3"/>
  <c r="G11" i="3"/>
  <c r="H11" i="3"/>
  <c r="I11" i="3"/>
  <c r="J11" i="3"/>
  <c r="K11" i="3"/>
  <c r="L11" i="3"/>
  <c r="M11" i="3"/>
  <c r="N11" i="3"/>
  <c r="C12" i="3"/>
  <c r="D12" i="3"/>
  <c r="E12" i="3"/>
  <c r="F12" i="3"/>
  <c r="G12" i="3"/>
  <c r="H12" i="3"/>
  <c r="I12" i="3"/>
  <c r="J12" i="3"/>
  <c r="K12" i="3"/>
  <c r="L12" i="3"/>
  <c r="M12" i="3"/>
  <c r="N12" i="3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D10" i="3"/>
  <c r="E10" i="3"/>
  <c r="F10" i="3"/>
  <c r="G10" i="3"/>
  <c r="H10" i="3"/>
  <c r="I10" i="3"/>
  <c r="J10" i="3"/>
  <c r="K10" i="3"/>
  <c r="L10" i="3"/>
  <c r="M10" i="3"/>
  <c r="N10" i="3"/>
  <c r="C10" i="3"/>
  <c r="J4" i="9"/>
  <c r="J3" i="9"/>
  <c r="D3" i="9"/>
  <c r="E26" i="3"/>
  <c r="H30" i="3"/>
  <c r="E27" i="3" l="1"/>
  <c r="O27" i="3"/>
  <c r="O26" i="3"/>
  <c r="J27" i="3"/>
  <c r="J26" i="3"/>
  <c r="H31" i="3"/>
  <c r="J18" i="11"/>
  <c r="K18" i="11"/>
  <c r="L18" i="11"/>
  <c r="M18" i="11"/>
  <c r="N18" i="11"/>
  <c r="D19" i="11"/>
  <c r="E19" i="11"/>
  <c r="F19" i="11"/>
  <c r="G19" i="11"/>
  <c r="H19" i="11"/>
  <c r="I19" i="11"/>
  <c r="J19" i="11"/>
  <c r="K19" i="11"/>
  <c r="L19" i="11"/>
  <c r="M19" i="11"/>
  <c r="N19" i="11"/>
  <c r="I18" i="11"/>
  <c r="H18" i="11"/>
  <c r="G18" i="11"/>
  <c r="F18" i="11"/>
  <c r="E18" i="11"/>
  <c r="D18" i="11"/>
  <c r="N17" i="11"/>
  <c r="M17" i="11"/>
  <c r="L17" i="11"/>
  <c r="K17" i="11"/>
  <c r="J17" i="11"/>
  <c r="I17" i="11"/>
  <c r="H17" i="11"/>
  <c r="G17" i="11"/>
  <c r="F17" i="11"/>
  <c r="E17" i="11"/>
  <c r="D17" i="11"/>
  <c r="K16" i="11"/>
  <c r="J16" i="11"/>
  <c r="I16" i="11"/>
  <c r="H16" i="11"/>
  <c r="G16" i="11"/>
  <c r="F16" i="11"/>
  <c r="E16" i="11"/>
  <c r="D16" i="11"/>
  <c r="N15" i="11"/>
  <c r="M15" i="11"/>
  <c r="L15" i="11"/>
  <c r="K15" i="11"/>
  <c r="J15" i="11"/>
  <c r="I15" i="11"/>
  <c r="H15" i="11"/>
  <c r="G15" i="11"/>
  <c r="F15" i="11"/>
  <c r="E15" i="11"/>
  <c r="D15" i="11"/>
  <c r="N14" i="11"/>
  <c r="M14" i="11"/>
  <c r="L14" i="11"/>
  <c r="K14" i="11"/>
  <c r="J14" i="11"/>
  <c r="I14" i="11"/>
  <c r="H14" i="11"/>
  <c r="G14" i="11"/>
  <c r="F14" i="11"/>
  <c r="E14" i="11"/>
  <c r="D14" i="11"/>
  <c r="N13" i="11"/>
  <c r="M13" i="11"/>
  <c r="L13" i="11"/>
  <c r="K13" i="11"/>
  <c r="J13" i="11"/>
  <c r="I13" i="11"/>
  <c r="H13" i="11"/>
  <c r="G13" i="11"/>
  <c r="F13" i="11"/>
  <c r="E13" i="11"/>
  <c r="D13" i="11"/>
  <c r="N12" i="11"/>
  <c r="M12" i="11"/>
  <c r="L12" i="11"/>
  <c r="K12" i="11"/>
  <c r="J12" i="11"/>
  <c r="I12" i="11"/>
  <c r="H12" i="11"/>
  <c r="G12" i="11"/>
  <c r="F12" i="11"/>
  <c r="E12" i="11"/>
  <c r="D12" i="11"/>
  <c r="N11" i="11"/>
  <c r="M11" i="11"/>
  <c r="L11" i="11"/>
  <c r="K11" i="11"/>
  <c r="J11" i="11"/>
  <c r="I11" i="11"/>
  <c r="H11" i="11"/>
  <c r="G11" i="11"/>
  <c r="F11" i="11"/>
  <c r="E11" i="11"/>
  <c r="D11" i="11"/>
  <c r="N10" i="11"/>
  <c r="M10" i="11"/>
  <c r="K10" i="11"/>
  <c r="J10" i="11"/>
  <c r="I10" i="11"/>
  <c r="H10" i="11"/>
  <c r="G10" i="11"/>
  <c r="F10" i="11"/>
  <c r="E10" i="11"/>
  <c r="D10" i="11"/>
  <c r="N9" i="11"/>
  <c r="M9" i="11"/>
  <c r="L10" i="11"/>
  <c r="K9" i="11"/>
  <c r="J9" i="11"/>
  <c r="I9" i="11"/>
  <c r="H9" i="11"/>
  <c r="G9" i="11"/>
  <c r="F9" i="11"/>
  <c r="E9" i="11"/>
  <c r="D9" i="11"/>
  <c r="N16" i="11"/>
  <c r="M16" i="11"/>
  <c r="L16" i="11"/>
  <c r="L9" i="11"/>
  <c r="B12" i="4"/>
  <c r="C12" i="4" s="1"/>
  <c r="D23" i="9"/>
  <c r="K6" i="3"/>
  <c r="K8" i="3"/>
  <c r="K7" i="3"/>
  <c r="M23" i="11" l="1"/>
  <c r="M24" i="11"/>
  <c r="N24" i="11" s="1"/>
  <c r="M31" i="3"/>
  <c r="M30" i="3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C9" i="9"/>
  <c r="D9" i="9"/>
  <c r="E9" i="9"/>
  <c r="F9" i="9"/>
  <c r="G9" i="9"/>
  <c r="H9" i="9"/>
  <c r="I9" i="9"/>
  <c r="J9" i="9"/>
  <c r="K9" i="9"/>
  <c r="L9" i="9"/>
  <c r="M9" i="9"/>
  <c r="N9" i="9"/>
  <c r="O9" i="9"/>
  <c r="C10" i="9"/>
  <c r="D10" i="9"/>
  <c r="E10" i="9"/>
  <c r="F10" i="9"/>
  <c r="G10" i="9"/>
  <c r="H10" i="9"/>
  <c r="I10" i="9"/>
  <c r="J10" i="9"/>
  <c r="K10" i="9"/>
  <c r="M10" i="9"/>
  <c r="N10" i="9"/>
  <c r="O10" i="9"/>
  <c r="C11" i="9"/>
  <c r="E11" i="9"/>
  <c r="G11" i="9"/>
  <c r="H11" i="9"/>
  <c r="J11" i="9"/>
  <c r="L11" i="9"/>
  <c r="N11" i="9"/>
  <c r="C12" i="9"/>
  <c r="D12" i="9"/>
  <c r="G12" i="9"/>
  <c r="I12" i="9"/>
  <c r="K12" i="9"/>
  <c r="M12" i="9"/>
  <c r="O12" i="9"/>
  <c r="D13" i="9"/>
  <c r="G13" i="9"/>
  <c r="H13" i="9"/>
  <c r="K13" i="9"/>
  <c r="N13" i="9"/>
  <c r="C14" i="9"/>
  <c r="E14" i="9"/>
  <c r="H14" i="9"/>
  <c r="J14" i="9"/>
  <c r="L14" i="9"/>
  <c r="N14" i="9"/>
  <c r="D15" i="9"/>
  <c r="F15" i="9"/>
  <c r="H15" i="9"/>
  <c r="K15" i="9"/>
  <c r="N15" i="9"/>
  <c r="C16" i="9"/>
  <c r="E16" i="9"/>
  <c r="H16" i="9"/>
  <c r="J16" i="9"/>
  <c r="L16" i="9"/>
  <c r="O16" i="9"/>
  <c r="D17" i="9"/>
  <c r="F17" i="9"/>
  <c r="H17" i="9"/>
  <c r="K17" i="9"/>
  <c r="N17" i="9"/>
  <c r="C18" i="9"/>
  <c r="F18" i="9"/>
  <c r="H18" i="9"/>
  <c r="J18" i="9"/>
  <c r="L18" i="9"/>
  <c r="N18" i="9"/>
  <c r="C19" i="9"/>
  <c r="F19" i="9"/>
  <c r="H19" i="9"/>
  <c r="J19" i="9"/>
  <c r="L19" i="9"/>
  <c r="N19" i="9"/>
  <c r="O19" i="9"/>
  <c r="D8" i="9"/>
  <c r="E8" i="9"/>
  <c r="F8" i="9"/>
  <c r="G8" i="9"/>
  <c r="H8" i="9"/>
  <c r="I8" i="9"/>
  <c r="J8" i="9"/>
  <c r="K8" i="9"/>
  <c r="L8" i="9"/>
  <c r="M8" i="9"/>
  <c r="N8" i="9"/>
  <c r="O8" i="9"/>
  <c r="L10" i="9"/>
  <c r="D11" i="9"/>
  <c r="F11" i="9"/>
  <c r="I11" i="9"/>
  <c r="K11" i="9"/>
  <c r="M11" i="9"/>
  <c r="O11" i="9"/>
  <c r="E12" i="9"/>
  <c r="F12" i="9"/>
  <c r="H12" i="9"/>
  <c r="J12" i="9"/>
  <c r="L12" i="9"/>
  <c r="N12" i="9"/>
  <c r="C13" i="9"/>
  <c r="E13" i="9"/>
  <c r="F13" i="9"/>
  <c r="I13" i="9"/>
  <c r="J13" i="9"/>
  <c r="L13" i="9"/>
  <c r="M13" i="9"/>
  <c r="O13" i="9"/>
  <c r="D14" i="9"/>
  <c r="F14" i="9"/>
  <c r="G14" i="9"/>
  <c r="I14" i="9"/>
  <c r="K14" i="9"/>
  <c r="M14" i="9"/>
  <c r="O14" i="9"/>
  <c r="C15" i="9"/>
  <c r="E15" i="9"/>
  <c r="G15" i="9"/>
  <c r="I15" i="9"/>
  <c r="J15" i="9"/>
  <c r="L15" i="9"/>
  <c r="M15" i="9"/>
  <c r="O15" i="9"/>
  <c r="D16" i="9"/>
  <c r="F16" i="9"/>
  <c r="G16" i="9"/>
  <c r="I16" i="9"/>
  <c r="K16" i="9"/>
  <c r="M16" i="9"/>
  <c r="N16" i="9"/>
  <c r="C17" i="9"/>
  <c r="E17" i="9"/>
  <c r="G17" i="9"/>
  <c r="I17" i="9"/>
  <c r="J17" i="9"/>
  <c r="L17" i="9"/>
  <c r="M17" i="9"/>
  <c r="O17" i="9"/>
  <c r="D18" i="9"/>
  <c r="E18" i="9"/>
  <c r="G18" i="9"/>
  <c r="I18" i="9"/>
  <c r="K18" i="9"/>
  <c r="M18" i="9"/>
  <c r="O18" i="9"/>
  <c r="D19" i="9"/>
  <c r="E19" i="9"/>
  <c r="G19" i="9"/>
  <c r="I19" i="9"/>
  <c r="K19" i="9"/>
  <c r="M19" i="9"/>
  <c r="B13" i="4"/>
  <c r="C13" i="4" s="1"/>
  <c r="C8" i="9"/>
  <c r="H23" i="11" l="1"/>
  <c r="I23" i="11" s="1"/>
  <c r="N26" i="11" s="1"/>
  <c r="N23" i="11"/>
  <c r="M24" i="9"/>
  <c r="N24" i="9" s="1"/>
  <c r="M23" i="9"/>
  <c r="N23" i="9" s="1"/>
  <c r="B14" i="4"/>
  <c r="C14" i="4" s="1"/>
  <c r="H23" i="9" l="1"/>
  <c r="I23" i="9" s="1"/>
  <c r="N26" i="9" s="1"/>
</calcChain>
</file>

<file path=xl/sharedStrings.xml><?xml version="1.0" encoding="utf-8"?>
<sst xmlns="http://schemas.openxmlformats.org/spreadsheetml/2006/main" count="286" uniqueCount="102">
  <si>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</si>
  <si>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</si>
  <si>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</si>
  <si>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</si>
  <si>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</si>
  <si>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</si>
  <si>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</si>
  <si>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</si>
  <si>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</si>
  <si>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</si>
  <si>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</si>
  <si>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</si>
  <si>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</si>
  <si>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</si>
  <si>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</si>
  <si>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</si>
  <si>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</si>
  <si>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</si>
  <si>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</si>
  <si>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</si>
  <si>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</si>
  <si>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</si>
  <si>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</si>
  <si>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</si>
  <si>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</si>
  <si>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</si>
  <si>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</si>
  <si>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</si>
  <si>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</si>
  <si>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</si>
  <si>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</si>
  <si>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</si>
  <si>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</si>
  <si>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</si>
  <si>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</si>
  <si>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</si>
  <si>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</si>
  <si>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</si>
  <si>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</si>
  <si>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</si>
  <si>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</si>
  <si>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</si>
  <si>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</si>
  <si>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</si>
  <si>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</si>
  <si>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</si>
  <si>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</si>
  <si>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</si>
  <si>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</si>
  <si>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</si>
  <si>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</si>
  <si>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</si>
  <si>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</si>
  <si>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</si>
  <si>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</si>
  <si>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</si>
  <si>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</si>
  <si>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</si>
  <si>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</si>
  <si>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</si>
  <si>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</si>
  <si>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</si>
  <si>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</si>
  <si>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</si>
  <si>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</si>
  <si>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</si>
  <si>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</si>
  <si>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</si>
  <si>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</si>
  <si>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</si>
  <si>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</si>
  <si>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</si>
  <si>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</si>
  <si>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</si>
  <si>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</si>
  <si>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</si>
  <si>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</si>
  <si>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</si>
  <si>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</si>
  <si>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</si>
  <si>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</si>
  <si>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</si>
  <si>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</si>
  <si>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</si>
  <si>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</si>
  <si>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</si>
  <si>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</si>
  <si>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Maximum Cut (mm)</t>
  </si>
  <si>
    <t>Maximum Fill (mm)</t>
  </si>
  <si>
    <t xml:space="preserve">Date </t>
  </si>
  <si>
    <t>Ditch offset (m)</t>
  </si>
  <si>
    <t>NEW GREEN LEVEL (mm)</t>
  </si>
  <si>
    <t xml:space="preserve">Area within ± 1mm </t>
  </si>
  <si>
    <t>BSA POINTS</t>
  </si>
  <si>
    <t xml:space="preserve">Inner Points </t>
  </si>
  <si>
    <t>Whole Area (13x13)</t>
  </si>
  <si>
    <t>Inner Area (11x11)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</si>
  <si>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35 to 37m long and wide</t>
    </r>
    <r>
      <rPr>
        <sz val="11"/>
        <color theme="1"/>
        <rFont val="Calibri"/>
        <family val="2"/>
      </rPr>
      <t xml:space="preserve">, </t>
    </r>
    <r>
      <rPr>
        <b/>
        <sz val="11"/>
        <color theme="1"/>
        <rFont val="Calibri"/>
        <family val="2"/>
      </rPr>
      <t>with 3m spacing between points.</t>
    </r>
  </si>
  <si>
    <t>Welcome to the new Bowls South Africa Green Level Points Calculator Rev 6X2 3m</t>
  </si>
  <si>
    <t>Revised 28 September 2026</t>
  </si>
  <si>
    <t>BowlsSA  Green Levels Points - Revision 6X2 for 35 to 37 m greens, 3m spacing (13x13)</t>
  </si>
  <si>
    <t xml:space="preserve">Drawn up by Nic Marais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</si>
</sst>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46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49" fontId="9" fillId="9" borderId="34" xfId="4" applyNumberFormat="1" applyFont="1" applyFill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6" xfId="3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3" xfId="3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1" fontId="6" fillId="7" borderId="39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0" xfId="3" applyNumberFormat="1" applyFont="1" applyFill="1" applyBorder="1" applyAlignment="1" applyProtection="1">
      <alignment horizontal="center" vertical="center"/>
      <protection hidden="1"/>
    </xf>
    <xf numFmtId="1" fontId="6" fillId="7" borderId="41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1" fontId="13" fillId="7" borderId="7" xfId="3" applyNumberFormat="1" applyFont="1" applyFill="1" applyBorder="1" applyAlignment="1" applyProtection="1">
      <alignment horizontal="center" vertical="center"/>
      <protection hidden="1"/>
    </xf>
    <xf numFmtId="164" fontId="12" fillId="0" borderId="11" xfId="1" applyNumberFormat="1" applyFont="1" applyBorder="1" applyAlignment="1" applyProtection="1">
      <alignment horizontal="center" vertical="center"/>
      <protection hidden="1"/>
    </xf>
    <xf numFmtId="2" fontId="12" fillId="0" borderId="11" xfId="1" applyNumberFormat="1" applyFont="1" applyBorder="1" applyAlignment="1" applyProtection="1">
      <alignment horizontal="center" vertical="center"/>
      <protection hidden="1"/>
    </xf>
    <xf numFmtId="2" fontId="13" fillId="3" borderId="11" xfId="7" applyNumberFormat="1" applyFont="1" applyBorder="1" applyAlignment="1" applyProtection="1">
      <alignment horizontal="center" vertical="center"/>
      <protection hidden="1"/>
    </xf>
    <xf numFmtId="2" fontId="13" fillId="4" borderId="11" xfId="5" applyNumberFormat="1" applyFont="1" applyBorder="1" applyAlignment="1" applyProtection="1">
      <alignment horizontal="center"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0" fontId="6" fillId="0" borderId="0" xfId="0" applyFont="1" applyAlignment="1">
      <alignment vertical="center"/>
    </xf>
    <xf numFmtId="0" fontId="9" fillId="7" borderId="0" xfId="0" applyFont="1" applyFill="1" applyAlignment="1">
      <alignment horizontal="right" vertical="center"/>
    </xf>
    <xf numFmtId="0" fontId="6" fillId="7" borderId="27" xfId="3" applyFont="1" applyFill="1" applyBorder="1" applyAlignment="1" applyProtection="1">
      <alignment vertical="center"/>
      <protection hidden="1"/>
    </xf>
    <xf numFmtId="1" fontId="10" fillId="13" borderId="12" xfId="3" applyNumberFormat="1" applyFont="1" applyFill="1" applyBorder="1" applyAlignment="1" applyProtection="1">
      <alignment horizontal="center" vertical="center"/>
      <protection locked="0"/>
    </xf>
    <xf numFmtId="1" fontId="10" fillId="13" borderId="29" xfId="3" applyNumberFormat="1" applyFont="1" applyFill="1" applyBorder="1" applyAlignment="1" applyProtection="1">
      <alignment horizontal="center" vertical="center"/>
      <protection locked="0"/>
    </xf>
    <xf numFmtId="1" fontId="10" fillId="13" borderId="13" xfId="3" applyNumberFormat="1" applyFont="1" applyFill="1" applyBorder="1" applyAlignment="1" applyProtection="1">
      <alignment horizontal="center" vertical="center"/>
      <protection locked="0"/>
    </xf>
    <xf numFmtId="1" fontId="10" fillId="13" borderId="30" xfId="3" applyNumberFormat="1" applyFont="1" applyFill="1" applyBorder="1" applyAlignment="1" applyProtection="1">
      <alignment horizontal="center" vertical="center"/>
      <protection locked="0"/>
    </xf>
    <xf numFmtId="1" fontId="10" fillId="13" borderId="31" xfId="3" applyNumberFormat="1" applyFont="1" applyFill="1" applyBorder="1" applyAlignment="1" applyProtection="1">
      <alignment horizontal="center" vertical="center"/>
      <protection locked="0"/>
    </xf>
    <xf numFmtId="1" fontId="10" fillId="13" borderId="32" xfId="3" applyNumberFormat="1" applyFont="1" applyFill="1" applyBorder="1" applyAlignment="1" applyProtection="1">
      <alignment horizontal="center" vertical="center"/>
      <protection locked="0"/>
    </xf>
    <xf numFmtId="1" fontId="10" fillId="13" borderId="42" xfId="3" applyNumberFormat="1" applyFont="1" applyFill="1" applyBorder="1" applyAlignment="1" applyProtection="1">
      <alignment horizontal="center" vertical="center"/>
      <protection locked="0"/>
    </xf>
    <xf numFmtId="1" fontId="10" fillId="13" borderId="33" xfId="3" applyNumberFormat="1" applyFont="1" applyFill="1" applyBorder="1" applyAlignment="1" applyProtection="1">
      <alignment horizontal="center" vertical="center"/>
      <protection locked="0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4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49" fontId="9" fillId="9" borderId="43" xfId="4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46" xfId="3" applyNumberFormat="1" applyFont="1" applyFill="1" applyBorder="1" applyAlignment="1" applyProtection="1">
      <alignment horizontal="center" vertical="center"/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1" fontId="6" fillId="7" borderId="48" xfId="3" applyNumberFormat="1" applyFont="1" applyFill="1" applyBorder="1" applyAlignment="1" applyProtection="1">
      <alignment horizontal="center" vertical="center"/>
      <protection hidden="1"/>
    </xf>
    <xf numFmtId="1" fontId="6" fillId="7" borderId="49" xfId="3" applyNumberFormat="1" applyFont="1" applyFill="1" applyBorder="1" applyAlignment="1" applyProtection="1">
      <alignment horizontal="center" vertical="center"/>
      <protection hidden="1"/>
    </xf>
    <xf numFmtId="1" fontId="6" fillId="7" borderId="50" xfId="3" applyNumberFormat="1" applyFont="1" applyFill="1" applyBorder="1" applyAlignment="1" applyProtection="1">
      <alignment horizontal="center" vertical="center"/>
      <protection hidden="1"/>
    </xf>
    <xf numFmtId="1" fontId="6" fillId="7" borderId="11" xfId="3" applyNumberFormat="1" applyFont="1" applyFill="1" applyBorder="1" applyAlignment="1" applyProtection="1">
      <alignment horizontal="center" vertical="center"/>
      <protection hidden="1"/>
    </xf>
    <xf numFmtId="49" fontId="9" fillId="9" borderId="44" xfId="4" applyNumberFormat="1" applyFont="1" applyFill="1" applyBorder="1" applyAlignment="1" applyProtection="1">
      <alignment horizontal="center" vertical="center"/>
      <protection hidden="1"/>
    </xf>
    <xf numFmtId="49" fontId="9" fillId="9" borderId="45" xfId="4" applyNumberFormat="1" applyFont="1" applyFill="1" applyBorder="1" applyAlignment="1" applyProtection="1">
      <alignment horizontal="center" vertical="center"/>
      <protection hidden="1"/>
    </xf>
    <xf numFmtId="49" fontId="9" fillId="9" borderId="46" xfId="4" applyNumberFormat="1" applyFont="1" applyFill="1" applyBorder="1" applyAlignment="1" applyProtection="1">
      <alignment horizontal="center" vertical="center"/>
      <protection hidden="1"/>
    </xf>
    <xf numFmtId="49" fontId="9" fillId="9" borderId="11" xfId="4" applyNumberFormat="1" applyFont="1" applyFill="1" applyBorder="1" applyAlignment="1" applyProtection="1">
      <alignment horizontal="center" vertical="center"/>
      <protection hidden="1"/>
    </xf>
    <xf numFmtId="0" fontId="10" fillId="13" borderId="7" xfId="3" applyFont="1" applyFill="1" applyBorder="1" applyAlignment="1" applyProtection="1">
      <alignment horizontal="center" vertical="center"/>
      <protection locked="0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9" fillId="7" borderId="7" xfId="3" applyFont="1" applyFill="1" applyBorder="1" applyAlignment="1" applyProtection="1">
      <alignment horizontal="left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17</xdr:row>
      <xdr:rowOff>45927</xdr:rowOff>
    </xdr:from>
    <xdr:to>
      <xdr:col>9</xdr:col>
      <xdr:colOff>283846</xdr:colOff>
      <xdr:row>30</xdr:row>
      <xdr:rowOff>16748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34</xdr:row>
      <xdr:rowOff>152280</xdr:rowOff>
    </xdr:from>
    <xdr:to>
      <xdr:col>8</xdr:col>
      <xdr:colOff>326034</xdr:colOff>
      <xdr:row>48</xdr:row>
      <xdr:rowOff>53506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131444</xdr:colOff>
      <xdr:row>13</xdr:row>
      <xdr:rowOff>5721</xdr:rowOff>
    </xdr:from>
    <xdr:to>
      <xdr:col>15</xdr:col>
      <xdr:colOff>306704</xdr:colOff>
      <xdr:row>16</xdr:row>
      <xdr:rowOff>116205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8726807" y="3154683"/>
          <a:ext cx="796284" cy="1752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13</xdr:col>
      <xdr:colOff>411029</xdr:colOff>
      <xdr:row>1</xdr:row>
      <xdr:rowOff>81915</xdr:rowOff>
    </xdr:from>
    <xdr:to>
      <xdr:col>14</xdr:col>
      <xdr:colOff>569453</xdr:colOff>
      <xdr:row>4</xdr:row>
      <xdr:rowOff>171314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249" y="348615"/>
          <a:ext cx="745164" cy="6951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123938</xdr:colOff>
      <xdr:row>12</xdr:row>
      <xdr:rowOff>3251</xdr:rowOff>
    </xdr:from>
    <xdr:to>
      <xdr:col>15</xdr:col>
      <xdr:colOff>359934</xdr:colOff>
      <xdr:row>14</xdr:row>
      <xdr:rowOff>76648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9296513" y="2708351"/>
          <a:ext cx="2359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13</xdr:col>
      <xdr:colOff>474794</xdr:colOff>
      <xdr:row>2</xdr:row>
      <xdr:rowOff>82363</xdr:rowOff>
    </xdr:from>
    <xdr:to>
      <xdr:col>15</xdr:col>
      <xdr:colOff>92422</xdr:colOff>
      <xdr:row>5</xdr:row>
      <xdr:rowOff>94442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5714" y="478603"/>
          <a:ext cx="785393" cy="7283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154418</xdr:colOff>
      <xdr:row>11</xdr:row>
      <xdr:rowOff>163271</xdr:rowOff>
    </xdr:from>
    <xdr:to>
      <xdr:col>16</xdr:col>
      <xdr:colOff>123714</xdr:colOff>
      <xdr:row>14</xdr:row>
      <xdr:rowOff>8068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374EB53-E656-482A-95A7-07EBFD5D4DCC}"/>
            </a:ext>
          </a:extLst>
        </xdr:cNvPr>
        <xdr:cNvSpPr/>
      </xdr:nvSpPr>
      <xdr:spPr>
        <a:xfrm>
          <a:off x="8688818" y="2639771"/>
          <a:ext cx="1978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14</xdr:col>
      <xdr:colOff>133799</xdr:colOff>
      <xdr:row>2</xdr:row>
      <xdr:rowOff>69028</xdr:rowOff>
    </xdr:from>
    <xdr:to>
      <xdr:col>16</xdr:col>
      <xdr:colOff>98137</xdr:colOff>
      <xdr:row>5</xdr:row>
      <xdr:rowOff>96347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7683ED-2938-44C9-BFF1-E9B9563C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5274" y="469078"/>
          <a:ext cx="793013" cy="7245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556482</xdr:colOff>
      <xdr:row>2</xdr:row>
      <xdr:rowOff>59280</xdr:rowOff>
    </xdr:from>
    <xdr:to>
      <xdr:col>15</xdr:col>
      <xdr:colOff>173886</xdr:colOff>
      <xdr:row>5</xdr:row>
      <xdr:rowOff>130414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7041" y="462692"/>
          <a:ext cx="810942" cy="767579"/>
        </a:xfrm>
        <a:prstGeom prst="rect">
          <a:avLst/>
        </a:prstGeom>
      </xdr:spPr>
    </xdr:pic>
    <xdr:clientData/>
  </xdr:twoCellAnchor>
  <xdr:twoCellAnchor>
    <xdr:from>
      <xdr:col>15</xdr:col>
      <xdr:colOff>131220</xdr:colOff>
      <xdr:row>14</xdr:row>
      <xdr:rowOff>144669</xdr:rowOff>
    </xdr:from>
    <xdr:to>
      <xdr:col>15</xdr:col>
      <xdr:colOff>363406</xdr:colOff>
      <xdr:row>17</xdr:row>
      <xdr:rowOff>243616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8450467" y="3443681"/>
          <a:ext cx="232186" cy="85198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228579</xdr:colOff>
      <xdr:row>1</xdr:row>
      <xdr:rowOff>123697</xdr:rowOff>
    </xdr:from>
    <xdr:to>
      <xdr:col>15</xdr:col>
      <xdr:colOff>621460</xdr:colOff>
      <xdr:row>4</xdr:row>
      <xdr:rowOff>38148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3543" y="423054"/>
          <a:ext cx="1057726" cy="758094"/>
        </a:xfrm>
        <a:prstGeom prst="rect">
          <a:avLst/>
        </a:prstGeom>
      </xdr:spPr>
    </xdr:pic>
    <xdr:clientData/>
  </xdr:twoCellAnchor>
  <xdr:twoCellAnchor>
    <xdr:from>
      <xdr:col>15</xdr:col>
      <xdr:colOff>212400</xdr:colOff>
      <xdr:row>12</xdr:row>
      <xdr:rowOff>89823</xdr:rowOff>
    </xdr:from>
    <xdr:to>
      <xdr:col>15</xdr:col>
      <xdr:colOff>441000</xdr:colOff>
      <xdr:row>16</xdr:row>
      <xdr:rowOff>100918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0240864" y="3954252"/>
          <a:ext cx="228600" cy="142623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4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98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69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97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64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18"/>
      <c r="C7" s="18"/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18"/>
      <c r="C8" s="18"/>
      <c r="D8" s="19"/>
      <c r="E8" s="19" t="s">
        <v>68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25" t="s">
        <v>33</v>
      </c>
      <c r="C9" s="26" t="s">
        <v>90</v>
      </c>
      <c r="D9" s="19"/>
      <c r="E9" s="26" t="s">
        <v>35</v>
      </c>
      <c r="F9" s="26"/>
      <c r="G9" s="26"/>
      <c r="H9" s="144">
        <v>35</v>
      </c>
      <c r="I9" s="19" t="s">
        <v>34</v>
      </c>
      <c r="J9" s="20"/>
      <c r="K9" s="14"/>
      <c r="L9" s="14"/>
      <c r="M9" s="14"/>
      <c r="N9" s="14"/>
      <c r="O9" s="14"/>
    </row>
    <row r="10" spans="1:15" ht="14.4">
      <c r="A10" s="17"/>
      <c r="B10" s="28">
        <v>35</v>
      </c>
      <c r="C10" s="28">
        <f>ROUND((B10-11*3)/2,2)</f>
        <v>1</v>
      </c>
      <c r="D10" s="19"/>
      <c r="E10" s="19" t="s">
        <v>36</v>
      </c>
      <c r="F10" s="19"/>
      <c r="G10" s="19"/>
      <c r="H10" s="31">
        <v>3</v>
      </c>
      <c r="I10" s="19" t="s">
        <v>34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>B10+0.5</f>
        <v>35.5</v>
      </c>
      <c r="C11" s="30">
        <f t="shared" ref="C11:C14" si="0">ROUND((B11-11*3)/2,2)</f>
        <v>1.25</v>
      </c>
      <c r="D11" s="19"/>
      <c r="E11" s="19" t="s">
        <v>71</v>
      </c>
      <c r="F11" s="19"/>
      <c r="G11" s="19"/>
      <c r="H11" s="7">
        <f>(H9-11*3)/2</f>
        <v>1</v>
      </c>
      <c r="I11" s="19" t="s">
        <v>34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>B11+0.5</f>
        <v>36</v>
      </c>
      <c r="C12" s="29">
        <f t="shared" si="0"/>
        <v>1.5</v>
      </c>
      <c r="D12" s="19"/>
      <c r="E12" s="26" t="s">
        <v>37</v>
      </c>
      <c r="F12" s="26"/>
      <c r="G12" s="26"/>
      <c r="H12" s="144">
        <v>37</v>
      </c>
      <c r="I12" s="19" t="s">
        <v>34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>B12+0.5</f>
        <v>36.5</v>
      </c>
      <c r="C13" s="30">
        <f t="shared" si="0"/>
        <v>1.75</v>
      </c>
      <c r="D13" s="19"/>
      <c r="E13" s="19" t="s">
        <v>36</v>
      </c>
      <c r="F13" s="19"/>
      <c r="G13" s="19"/>
      <c r="H13" s="31">
        <v>3</v>
      </c>
      <c r="I13" s="19" t="s">
        <v>34</v>
      </c>
      <c r="J13" s="20"/>
      <c r="K13" s="14"/>
      <c r="L13" s="14"/>
      <c r="M13" s="14"/>
      <c r="N13" s="14"/>
      <c r="O13" s="14"/>
    </row>
    <row r="14" spans="1:15" ht="14.4">
      <c r="A14" s="17"/>
      <c r="B14" s="29">
        <f>B13+0.5</f>
        <v>37</v>
      </c>
      <c r="C14" s="29">
        <f t="shared" si="0"/>
        <v>2</v>
      </c>
      <c r="D14" s="19"/>
      <c r="E14" s="19" t="s">
        <v>72</v>
      </c>
      <c r="F14" s="19"/>
      <c r="G14" s="19"/>
      <c r="H14" s="7">
        <f>(H12-11*3)/2</f>
        <v>2</v>
      </c>
      <c r="I14" s="19" t="s">
        <v>34</v>
      </c>
      <c r="J14" s="20"/>
      <c r="K14" s="14"/>
      <c r="L14" s="14"/>
      <c r="M14" s="14"/>
      <c r="N14" s="14"/>
      <c r="O14" s="14"/>
    </row>
    <row r="15" spans="1:15" ht="14.4">
      <c r="A15" s="23"/>
      <c r="B15" s="19"/>
      <c r="C15" s="19"/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 t="s">
        <v>63</v>
      </c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17"/>
      <c r="B17" s="19" t="s">
        <v>60</v>
      </c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/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/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 t="s">
        <v>62</v>
      </c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 t="s">
        <v>56</v>
      </c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32"/>
      <c r="B34" s="18" t="s">
        <v>73</v>
      </c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/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17"/>
      <c r="B36" s="19"/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32"/>
      <c r="B37" s="18"/>
      <c r="C37" s="18"/>
      <c r="D37" s="18"/>
      <c r="E37" s="18"/>
      <c r="F37" s="18"/>
      <c r="G37" s="18"/>
      <c r="H37" s="18"/>
      <c r="I37" s="18"/>
      <c r="J37" s="33"/>
      <c r="K37" s="14"/>
      <c r="L37" s="14"/>
      <c r="M37" s="14"/>
      <c r="N37" s="14"/>
      <c r="O37" s="14"/>
    </row>
    <row r="38" spans="1:15" ht="14.4">
      <c r="A38" s="32"/>
      <c r="B38" s="18"/>
      <c r="C38" s="18"/>
      <c r="D38" s="18"/>
      <c r="E38" s="18"/>
      <c r="F38" s="18"/>
      <c r="G38" s="18"/>
      <c r="H38" s="18"/>
      <c r="I38" s="18"/>
      <c r="J38" s="33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17"/>
      <c r="B49" s="19"/>
      <c r="C49" s="19"/>
      <c r="D49" s="19"/>
      <c r="E49" s="19"/>
      <c r="F49" s="19"/>
      <c r="G49" s="19"/>
      <c r="H49" s="19"/>
      <c r="I49" s="19"/>
      <c r="J49" s="20"/>
      <c r="K49" s="14"/>
      <c r="L49" s="14"/>
      <c r="M49" s="14"/>
      <c r="N49" s="14"/>
      <c r="O49" s="14"/>
    </row>
    <row r="50" spans="1:15" ht="14.4">
      <c r="A50" s="17" t="s">
        <v>61</v>
      </c>
      <c r="B50" s="19"/>
      <c r="C50" s="34" t="s">
        <v>47</v>
      </c>
      <c r="D50" s="19" t="s">
        <v>74</v>
      </c>
      <c r="E50" s="19"/>
      <c r="F50" s="19"/>
      <c r="G50" s="19"/>
      <c r="H50" s="19"/>
      <c r="I50" s="19"/>
      <c r="J50" s="20"/>
      <c r="K50" s="14"/>
      <c r="L50" s="14"/>
      <c r="M50" s="14"/>
      <c r="N50" s="14"/>
      <c r="O50" s="14"/>
    </row>
    <row r="51" spans="1:15" ht="14.4">
      <c r="A51" s="17"/>
      <c r="B51" s="19"/>
      <c r="C51" s="19" t="s">
        <v>67</v>
      </c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/>
      <c r="B52" s="19"/>
      <c r="C52" s="19" t="s">
        <v>66</v>
      </c>
      <c r="D52" s="19"/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/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26" t="s">
        <v>101</v>
      </c>
      <c r="D54" s="19"/>
      <c r="E54" s="19" t="s">
        <v>76</v>
      </c>
      <c r="G54" s="19"/>
      <c r="H54" s="19"/>
      <c r="I54" s="19"/>
      <c r="J54" s="20"/>
      <c r="L54" s="14"/>
      <c r="M54" s="14"/>
      <c r="N54" s="14"/>
      <c r="O54" s="14"/>
    </row>
    <row r="55" spans="1:15" ht="14.4">
      <c r="A55" s="35"/>
      <c r="B55" s="36" t="s">
        <v>99</v>
      </c>
      <c r="C55" s="36"/>
      <c r="D55" s="36"/>
      <c r="E55" s="36"/>
      <c r="F55" s="36"/>
      <c r="G55" s="36"/>
      <c r="H55" s="36"/>
      <c r="I55" s="36"/>
      <c r="J55" s="37"/>
      <c r="L55" s="14"/>
      <c r="M55" s="14"/>
      <c r="N55" s="14"/>
      <c r="O55" s="14"/>
    </row>
    <row r="56" spans="1:15" s="15" customFormat="1" ht="14.4">
      <c r="L56" s="14"/>
      <c r="M56" s="14"/>
      <c r="N56" s="14"/>
      <c r="O56" s="14"/>
    </row>
    <row r="57" spans="1:15" s="15" customFormat="1" ht="14.4"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K70" s="14"/>
      <c r="L70" s="14"/>
      <c r="M70" s="14"/>
      <c r="N70" s="14"/>
      <c r="O70" s="14"/>
    </row>
    <row r="71" spans="11:15" s="15" customFormat="1" ht="14.4">
      <c r="K71" s="14"/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/>
    <row r="90" spans="11:15" s="15" customFormat="1"/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103" spans="1:10">
      <c r="A103" s="18"/>
      <c r="B103" s="38" t="s">
        <v>57</v>
      </c>
      <c r="C103" s="38"/>
      <c r="D103" s="38"/>
      <c r="E103" s="39" t="s">
        <v>59</v>
      </c>
      <c r="F103" s="38" t="s">
        <v>58</v>
      </c>
      <c r="G103" s="38"/>
      <c r="H103" s="18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</sheetData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I73"/>
  <sheetViews>
    <sheetView zoomScaleNormal="100" workbookViewId="0">
      <selection activeCell="J4" sqref="J4:L4"/>
    </sheetView>
  </sheetViews>
  <sheetFormatPr defaultRowHeight="15.6"/>
  <cols>
    <col min="1" max="1" width="3" style="46" customWidth="1"/>
    <col min="2" max="2" width="5.3984375" style="46" customWidth="1"/>
    <col min="3" max="15" width="7.69921875" style="46" customWidth="1"/>
    <col min="16" max="16" width="6.3984375" style="46" customWidth="1"/>
    <col min="17" max="17" width="2.296875" style="46" customWidth="1"/>
    <col min="18" max="16384" width="8.796875" style="46"/>
  </cols>
  <sheetData>
    <row r="1" spans="1:35" ht="21">
      <c r="A1" s="40"/>
      <c r="B1" s="41" t="s">
        <v>100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170" t="s">
        <v>0</v>
      </c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</row>
    <row r="2" spans="1:35">
      <c r="A2" s="47"/>
      <c r="B2" s="48"/>
      <c r="C2" s="48"/>
      <c r="D2" s="48"/>
      <c r="E2" s="48"/>
      <c r="F2" s="48"/>
      <c r="G2" s="48"/>
      <c r="H2" s="48"/>
      <c r="I2" s="48"/>
      <c r="J2" s="49"/>
      <c r="K2" s="48"/>
      <c r="L2" s="48"/>
      <c r="M2" s="49"/>
      <c r="N2" s="49"/>
      <c r="O2" s="49"/>
      <c r="P2" s="50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</row>
    <row r="3" spans="1:35">
      <c r="A3" s="47"/>
      <c r="B3" s="48" t="s">
        <v>1</v>
      </c>
      <c r="C3" s="48"/>
      <c r="D3" s="208"/>
      <c r="E3" s="209"/>
      <c r="F3" s="210"/>
      <c r="G3" s="49"/>
      <c r="H3" s="48" t="s">
        <v>4</v>
      </c>
      <c r="I3" s="49"/>
      <c r="J3" s="211"/>
      <c r="K3" s="212"/>
      <c r="L3" s="213"/>
      <c r="M3" s="49"/>
      <c r="N3" s="49"/>
      <c r="O3" s="49"/>
      <c r="P3" s="50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</row>
    <row r="4" spans="1:35">
      <c r="A4" s="47"/>
      <c r="B4" s="48" t="s">
        <v>3</v>
      </c>
      <c r="C4" s="49"/>
      <c r="D4" s="208"/>
      <c r="E4" s="209"/>
      <c r="F4" s="210"/>
      <c r="G4" s="49"/>
      <c r="H4" s="48" t="s">
        <v>81</v>
      </c>
      <c r="I4" s="49"/>
      <c r="J4" s="211"/>
      <c r="K4" s="212"/>
      <c r="L4" s="213"/>
      <c r="M4" s="49"/>
      <c r="N4" s="49"/>
      <c r="O4" s="49"/>
      <c r="P4" s="50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</row>
    <row r="5" spans="1:35">
      <c r="A5" s="47"/>
      <c r="B5" s="51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</row>
    <row r="6" spans="1:35">
      <c r="A6" s="47"/>
      <c r="B6" s="49"/>
      <c r="C6" s="48" t="s">
        <v>30</v>
      </c>
      <c r="D6" s="49"/>
      <c r="E6" s="49"/>
      <c r="F6" s="49"/>
      <c r="G6" s="49"/>
      <c r="H6" s="52" t="s">
        <v>29</v>
      </c>
      <c r="J6" s="49"/>
      <c r="K6" s="203"/>
      <c r="L6" s="48" t="s">
        <v>5</v>
      </c>
      <c r="M6" s="48"/>
      <c r="O6" s="49"/>
      <c r="P6" s="50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</row>
    <row r="7" spans="1:35" ht="16.2" thickBot="1">
      <c r="A7" s="47"/>
      <c r="B7" s="114" t="s">
        <v>44</v>
      </c>
      <c r="C7" s="54" t="s">
        <v>6</v>
      </c>
      <c r="D7" s="54" t="s">
        <v>7</v>
      </c>
      <c r="E7" s="54" t="s">
        <v>8</v>
      </c>
      <c r="F7" s="54" t="s">
        <v>9</v>
      </c>
      <c r="G7" s="54" t="s">
        <v>10</v>
      </c>
      <c r="H7" s="54" t="s">
        <v>11</v>
      </c>
      <c r="I7" s="54" t="s">
        <v>12</v>
      </c>
      <c r="J7" s="54" t="s">
        <v>13</v>
      </c>
      <c r="K7" s="54" t="s">
        <v>14</v>
      </c>
      <c r="L7" s="54" t="s">
        <v>15</v>
      </c>
      <c r="M7" s="54" t="s">
        <v>16</v>
      </c>
      <c r="N7" s="54" t="s">
        <v>17</v>
      </c>
      <c r="O7" s="54" t="s">
        <v>18</v>
      </c>
      <c r="P7" s="118" t="s">
        <v>43</v>
      </c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18" customHeight="1">
      <c r="A8" s="47"/>
      <c r="B8" s="54" t="s">
        <v>6</v>
      </c>
      <c r="C8" s="174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6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</row>
    <row r="9" spans="1:35" ht="18" customHeight="1">
      <c r="A9" s="47"/>
      <c r="B9" s="54" t="s">
        <v>7</v>
      </c>
      <c r="C9" s="177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78"/>
      <c r="P9" s="50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</row>
    <row r="10" spans="1:35" ht="18" customHeight="1">
      <c r="A10" s="47"/>
      <c r="B10" s="54" t="s">
        <v>8</v>
      </c>
      <c r="C10" s="177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78"/>
      <c r="P10" s="50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</row>
    <row r="11" spans="1:35" ht="18" customHeight="1">
      <c r="A11" s="47"/>
      <c r="B11" s="54" t="s">
        <v>9</v>
      </c>
      <c r="C11" s="177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78"/>
      <c r="P11" s="122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</row>
    <row r="12" spans="1:35" ht="18" customHeight="1">
      <c r="A12" s="47"/>
      <c r="B12" s="54" t="s">
        <v>10</v>
      </c>
      <c r="C12" s="177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78"/>
      <c r="P12" s="50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</row>
    <row r="13" spans="1:35" ht="18" customHeight="1">
      <c r="A13" s="47"/>
      <c r="B13" s="54" t="s">
        <v>11</v>
      </c>
      <c r="C13" s="177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78"/>
      <c r="P13" s="50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</row>
    <row r="14" spans="1:35" ht="18" customHeight="1">
      <c r="A14" s="47"/>
      <c r="B14" s="54" t="s">
        <v>12</v>
      </c>
      <c r="C14" s="177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78"/>
      <c r="P14" s="50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35" ht="18" customHeight="1">
      <c r="A15" s="47"/>
      <c r="B15" s="54" t="s">
        <v>13</v>
      </c>
      <c r="C15" s="177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78"/>
      <c r="P15" s="50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</row>
    <row r="16" spans="1:35" ht="18" customHeight="1">
      <c r="A16" s="47"/>
      <c r="B16" s="54" t="s">
        <v>14</v>
      </c>
      <c r="C16" s="177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78"/>
      <c r="P16" s="50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</row>
    <row r="17" spans="1:35" ht="18" customHeight="1">
      <c r="A17" s="47"/>
      <c r="B17" s="54" t="s">
        <v>15</v>
      </c>
      <c r="C17" s="177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78"/>
      <c r="P17" s="50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</row>
    <row r="18" spans="1:35" ht="18" customHeight="1">
      <c r="A18" s="47"/>
      <c r="B18" s="54" t="s">
        <v>16</v>
      </c>
      <c r="C18" s="177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78"/>
      <c r="P18" s="50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</row>
    <row r="19" spans="1:35" ht="18" customHeight="1">
      <c r="A19" s="47"/>
      <c r="B19" s="54" t="s">
        <v>17</v>
      </c>
      <c r="C19" s="177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78"/>
      <c r="P19" s="50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18" customHeight="1" thickBot="1">
      <c r="A20" s="47"/>
      <c r="B20" s="54" t="s">
        <v>18</v>
      </c>
      <c r="C20" s="179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1"/>
      <c r="P20" s="50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>
      <c r="A21" s="47"/>
      <c r="B21" s="114" t="s">
        <v>45</v>
      </c>
      <c r="C21" s="57"/>
      <c r="D21" s="57"/>
      <c r="E21" s="57"/>
      <c r="F21" s="57" t="s">
        <v>19</v>
      </c>
      <c r="G21" s="57"/>
      <c r="H21" s="57"/>
      <c r="I21" s="57"/>
      <c r="J21" s="51"/>
      <c r="K21" s="51"/>
      <c r="L21" s="51"/>
      <c r="M21" s="51"/>
      <c r="N21" s="51"/>
      <c r="O21" s="114"/>
      <c r="P21" s="118" t="s">
        <v>46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</row>
    <row r="22" spans="1:35">
      <c r="A22" s="56"/>
      <c r="B22" s="49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8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</row>
    <row r="23" spans="1:35">
      <c r="A23" s="56"/>
      <c r="B23" s="59"/>
      <c r="C23" s="207" t="s">
        <v>65</v>
      </c>
      <c r="D23" s="207"/>
      <c r="E23" s="207"/>
      <c r="F23" s="207"/>
      <c r="G23" s="51"/>
      <c r="H23" s="51"/>
      <c r="I23" s="51"/>
      <c r="J23" s="51"/>
      <c r="K23" s="51"/>
      <c r="L23" s="51"/>
      <c r="M23" s="51"/>
      <c r="N23" s="51"/>
      <c r="O23" s="51"/>
      <c r="P23" s="58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</row>
    <row r="24" spans="1:35">
      <c r="A24" s="47"/>
      <c r="B24" s="51"/>
      <c r="C24" s="207" t="s">
        <v>95</v>
      </c>
      <c r="D24" s="207"/>
      <c r="E24" s="207"/>
      <c r="F24" s="207"/>
      <c r="G24" s="60" t="s">
        <v>83</v>
      </c>
      <c r="H24" s="146">
        <f>MIN(C8:O20)</f>
        <v>0</v>
      </c>
      <c r="I24" s="60" t="s">
        <v>84</v>
      </c>
      <c r="J24" s="146">
        <f>MAX(C8:O20)</f>
        <v>0</v>
      </c>
      <c r="K24" s="214" t="s">
        <v>20</v>
      </c>
      <c r="L24" s="215"/>
      <c r="M24" s="146" t="e">
        <f>ROUND(AVERAGE(C8:O20),0)</f>
        <v>#DIV/0!</v>
      </c>
      <c r="N24" s="61" t="s">
        <v>5</v>
      </c>
      <c r="O24" s="51"/>
      <c r="P24" s="50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</row>
    <row r="25" spans="1:35">
      <c r="A25" s="47"/>
      <c r="B25" s="51"/>
      <c r="C25" s="206" t="s">
        <v>96</v>
      </c>
      <c r="D25" s="206"/>
      <c r="E25" s="206"/>
      <c r="F25" s="206"/>
      <c r="G25" s="112" t="s">
        <v>83</v>
      </c>
      <c r="H25" s="145">
        <f>MIN(D9:N19)</f>
        <v>0</v>
      </c>
      <c r="I25" s="112" t="s">
        <v>84</v>
      </c>
      <c r="J25" s="145">
        <f>MAX(D9:N19)</f>
        <v>0</v>
      </c>
      <c r="K25" s="204" t="s">
        <v>20</v>
      </c>
      <c r="L25" s="205"/>
      <c r="M25" s="145" t="e">
        <f>ROUND(AVERAGE(D9:N19),0)</f>
        <v>#DIV/0!</v>
      </c>
      <c r="N25" s="113" t="s">
        <v>5</v>
      </c>
      <c r="O25" s="51"/>
      <c r="P25" s="50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4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>
      <c r="A27" s="6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</row>
    <row r="28" spans="1:3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</row>
    <row r="29" spans="1:3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</row>
    <row r="30" spans="1:3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</row>
    <row r="31" spans="1:3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</row>
    <row r="32" spans="1:3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</row>
    <row r="33" spans="1:3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</row>
    <row r="34" spans="1:3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</row>
    <row r="35" spans="1:3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</row>
    <row r="36" spans="1:3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</row>
    <row r="37" spans="1:3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</row>
    <row r="38" spans="1:3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</row>
    <row r="39" spans="1:3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3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</row>
    <row r="41" spans="1:3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1:3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</row>
    <row r="43" spans="1:3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</row>
    <row r="44" spans="1:3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</row>
    <row r="45" spans="1:3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</row>
    <row r="46" spans="1:3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</row>
    <row r="47" spans="1:3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</row>
    <row r="48" spans="1:3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</row>
    <row r="49" spans="1:3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</row>
    <row r="50" spans="1:3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</row>
    <row r="51" spans="1:3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</row>
    <row r="52" spans="1:3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</row>
    <row r="53" spans="1:3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</row>
    <row r="55" spans="1:3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</row>
    <row r="56" spans="1:3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</row>
    <row r="57" spans="1:3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</row>
    <row r="58" spans="1:3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</row>
    <row r="59" spans="1:3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</row>
    <row r="60" spans="1:3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</row>
    <row r="61" spans="1:3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</row>
    <row r="62" spans="1:3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</row>
    <row r="65" spans="1:3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</row>
    <row r="66" spans="1:3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</row>
    <row r="68" spans="1: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</row>
    <row r="69" spans="1:3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</row>
    <row r="71" spans="1:3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</row>
    <row r="72" spans="1:3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</row>
    <row r="73" spans="1:3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</row>
  </sheetData>
  <sheetProtection algorithmName="SHA-512" hashValue="KVvbirKikoZdqv90ap6Zh5AXjFws46kdtg+C6V/m92w6+80E+k5Wzq7iaZ08wJpxOFYf0x2tPD5MmSxJ6hLazQ==" saltValue="jg0rhQXkE8IYm1Xe4lrxhw==" spinCount="100000" sheet="1" objects="1" scenarios="1"/>
  <mergeCells count="9">
    <mergeCell ref="K25:L25"/>
    <mergeCell ref="C25:F25"/>
    <mergeCell ref="C24:F24"/>
    <mergeCell ref="C23:F23"/>
    <mergeCell ref="D3:F3"/>
    <mergeCell ref="D4:F4"/>
    <mergeCell ref="J3:L3"/>
    <mergeCell ref="J4:L4"/>
    <mergeCell ref="K24:L24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J83"/>
  <sheetViews>
    <sheetView zoomScaleNormal="100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15" width="7.69921875" style="1" customWidth="1"/>
    <col min="16" max="17" width="6.19921875" style="1" customWidth="1"/>
    <col min="18" max="16384" width="8.796875" style="1"/>
  </cols>
  <sheetData>
    <row r="1" spans="1:36" ht="21">
      <c r="A1" s="40"/>
      <c r="B1" s="41" t="str">
        <f>INPUT!B1</f>
        <v>BowlsSA  Green Levels Points - Revision 6X2 for 35 to 37 m greens, 3m spacing (13x13)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170" t="s">
        <v>93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8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9.95" customHeight="1">
      <c r="A3" s="56"/>
      <c r="B3" s="48" t="s">
        <v>1</v>
      </c>
      <c r="C3" s="48"/>
      <c r="D3" s="216">
        <f>INPUT!D3</f>
        <v>0</v>
      </c>
      <c r="E3" s="217"/>
      <c r="F3" s="218"/>
      <c r="G3" s="148"/>
      <c r="H3" s="148"/>
      <c r="I3" s="95" t="s">
        <v>4</v>
      </c>
      <c r="J3" s="216">
        <f>INPUT!J3</f>
        <v>0</v>
      </c>
      <c r="K3" s="217"/>
      <c r="L3" s="218"/>
      <c r="M3" s="148"/>
      <c r="N3" s="148"/>
      <c r="O3" s="148"/>
      <c r="P3" s="50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9.95" customHeight="1">
      <c r="A4" s="56"/>
      <c r="B4" s="48" t="s">
        <v>3</v>
      </c>
      <c r="C4" s="49"/>
      <c r="D4" s="216">
        <f>INPUT!D4</f>
        <v>0</v>
      </c>
      <c r="E4" s="217"/>
      <c r="F4" s="218"/>
      <c r="G4" s="148"/>
      <c r="H4" s="148"/>
      <c r="I4" s="95" t="s">
        <v>2</v>
      </c>
      <c r="J4" s="219">
        <f>INPUT!J4</f>
        <v>0</v>
      </c>
      <c r="K4" s="220"/>
      <c r="L4" s="221"/>
      <c r="M4" s="148"/>
      <c r="N4" s="148"/>
      <c r="O4" s="148"/>
      <c r="P4" s="5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2" thickBot="1">
      <c r="A5" s="56"/>
      <c r="B5" s="49"/>
      <c r="C5" s="49"/>
      <c r="D5" s="49"/>
      <c r="E5" s="49"/>
      <c r="F5" s="49"/>
      <c r="G5" s="49"/>
      <c r="H5" s="49"/>
      <c r="I5" s="148"/>
      <c r="J5" s="49"/>
      <c r="K5" s="49"/>
      <c r="L5" s="48"/>
      <c r="M5" s="49"/>
      <c r="N5" s="48"/>
      <c r="O5" s="148"/>
      <c r="P5" s="5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.95" customHeight="1" thickBot="1">
      <c r="A6" s="56"/>
      <c r="B6" s="224" t="s">
        <v>80</v>
      </c>
      <c r="C6" s="224"/>
      <c r="D6" s="224"/>
      <c r="E6" s="225"/>
      <c r="F6" s="149">
        <v>4</v>
      </c>
      <c r="G6" s="148" t="s">
        <v>5</v>
      </c>
      <c r="H6" s="87" t="s">
        <v>21</v>
      </c>
      <c r="I6" s="71" t="s">
        <v>41</v>
      </c>
      <c r="J6" s="103" t="s">
        <v>77</v>
      </c>
      <c r="K6" s="104" t="s">
        <v>48</v>
      </c>
      <c r="L6" s="147" t="s">
        <v>79</v>
      </c>
      <c r="M6" s="73" t="s">
        <v>42</v>
      </c>
      <c r="N6" s="105" t="s">
        <v>78</v>
      </c>
      <c r="O6" s="148"/>
      <c r="P6" s="58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6.2" thickBot="1">
      <c r="A7" s="56"/>
      <c r="B7" s="114" t="s">
        <v>44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118" t="s">
        <v>43</v>
      </c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" customHeight="1">
      <c r="A8" s="56"/>
      <c r="B8" s="54" t="s">
        <v>6</v>
      </c>
      <c r="C8" s="182" t="e">
        <f>$D$23-INPUT!C8</f>
        <v>#DIV/0!</v>
      </c>
      <c r="D8" s="183" t="e">
        <f>$D$23-INPUT!D8</f>
        <v>#DIV/0!</v>
      </c>
      <c r="E8" s="183" t="e">
        <f>$D$23-INPUT!E8</f>
        <v>#DIV/0!</v>
      </c>
      <c r="F8" s="183" t="e">
        <f>$D$23-INPUT!F8</f>
        <v>#DIV/0!</v>
      </c>
      <c r="G8" s="183" t="e">
        <f>$D$23-INPUT!G8</f>
        <v>#DIV/0!</v>
      </c>
      <c r="H8" s="183" t="e">
        <f>$D$23-INPUT!H8</f>
        <v>#DIV/0!</v>
      </c>
      <c r="I8" s="183" t="e">
        <f>$D$23-INPUT!I8</f>
        <v>#DIV/0!</v>
      </c>
      <c r="J8" s="183" t="e">
        <f>$D$23-INPUT!J8</f>
        <v>#DIV/0!</v>
      </c>
      <c r="K8" s="183" t="e">
        <f>$D$23-INPUT!K8</f>
        <v>#DIV/0!</v>
      </c>
      <c r="L8" s="183" t="e">
        <f>$D$23-INPUT!L8</f>
        <v>#DIV/0!</v>
      </c>
      <c r="M8" s="183" t="e">
        <f>$D$23-INPUT!M8</f>
        <v>#DIV/0!</v>
      </c>
      <c r="N8" s="183" t="e">
        <f>$D$23-INPUT!N8</f>
        <v>#DIV/0!</v>
      </c>
      <c r="O8" s="184" t="e">
        <f>$D$23-INPUT!O8</f>
        <v>#DIV/0!</v>
      </c>
      <c r="P8" s="69"/>
      <c r="Q8" s="4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>
      <c r="A9" s="56"/>
      <c r="B9" s="54" t="s">
        <v>7</v>
      </c>
      <c r="C9" s="185" t="e">
        <f>$D$23-INPUT!C9</f>
        <v>#DIV/0!</v>
      </c>
      <c r="D9" s="107" t="e">
        <f>$D$23-INPUT!D9</f>
        <v>#DIV/0!</v>
      </c>
      <c r="E9" s="107" t="e">
        <f>$D$23-INPUT!E9</f>
        <v>#DIV/0!</v>
      </c>
      <c r="F9" s="107" t="e">
        <f>$D$23-INPUT!F9</f>
        <v>#DIV/0!</v>
      </c>
      <c r="G9" s="107" t="e">
        <f>$D$23-INPUT!G9</f>
        <v>#DIV/0!</v>
      </c>
      <c r="H9" s="107" t="e">
        <f>$D$23-INPUT!H9</f>
        <v>#DIV/0!</v>
      </c>
      <c r="I9" s="107" t="e">
        <f>$D$23-INPUT!I9</f>
        <v>#DIV/0!</v>
      </c>
      <c r="J9" s="107" t="e">
        <f>$D$23-INPUT!J9</f>
        <v>#DIV/0!</v>
      </c>
      <c r="K9" s="107" t="e">
        <f>$D$23-INPUT!K9</f>
        <v>#DIV/0!</v>
      </c>
      <c r="L9" s="107" t="e">
        <f>$D$23-INPUT!L9</f>
        <v>#DIV/0!</v>
      </c>
      <c r="M9" s="107" t="e">
        <f>$D$23-INPUT!M9</f>
        <v>#DIV/0!</v>
      </c>
      <c r="N9" s="107" t="e">
        <f>$D$23-INPUT!N9</f>
        <v>#DIV/0!</v>
      </c>
      <c r="O9" s="186" t="e">
        <f>$D$23-INPUT!O9</f>
        <v>#DIV/0!</v>
      </c>
      <c r="P9" s="55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>
      <c r="A10" s="56"/>
      <c r="B10" s="54" t="s">
        <v>8</v>
      </c>
      <c r="C10" s="185" t="e">
        <f>$D$23-INPUT!C10</f>
        <v>#DIV/0!</v>
      </c>
      <c r="D10" s="107" t="e">
        <f>$D$23-INPUT!D10</f>
        <v>#DIV/0!</v>
      </c>
      <c r="E10" s="107" t="e">
        <f>$D$23-INPUT!E10</f>
        <v>#DIV/0!</v>
      </c>
      <c r="F10" s="107" t="e">
        <f>$D$23-INPUT!F10</f>
        <v>#DIV/0!</v>
      </c>
      <c r="G10" s="107" t="e">
        <f>$D$23-INPUT!G10</f>
        <v>#DIV/0!</v>
      </c>
      <c r="H10" s="107" t="e">
        <f>$D$23-INPUT!H10</f>
        <v>#DIV/0!</v>
      </c>
      <c r="I10" s="107" t="e">
        <f>$D$23-INPUT!I10</f>
        <v>#DIV/0!</v>
      </c>
      <c r="J10" s="107" t="e">
        <f>$D$23-INPUT!J10</f>
        <v>#DIV/0!</v>
      </c>
      <c r="K10" s="107" t="e">
        <f>$D$23-INPUT!K10</f>
        <v>#DIV/0!</v>
      </c>
      <c r="L10" s="107" t="e">
        <f>$D$23-INPUT!L10</f>
        <v>#DIV/0!</v>
      </c>
      <c r="M10" s="107" t="e">
        <f>$D$23-INPUT!M10</f>
        <v>#DIV/0!</v>
      </c>
      <c r="N10" s="107" t="e">
        <f>$D$23-INPUT!N10</f>
        <v>#DIV/0!</v>
      </c>
      <c r="O10" s="186" t="e">
        <f>$D$23-INPUT!O10</f>
        <v>#DIV/0!</v>
      </c>
      <c r="P10" s="50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8" customHeight="1">
      <c r="A11" s="56"/>
      <c r="B11" s="54" t="s">
        <v>9</v>
      </c>
      <c r="C11" s="185" t="e">
        <f>$D$23-INPUT!C11</f>
        <v>#DIV/0!</v>
      </c>
      <c r="D11" s="107" t="e">
        <f>$D$23-INPUT!D11</f>
        <v>#DIV/0!</v>
      </c>
      <c r="E11" s="107" t="e">
        <f>$D$23-INPUT!E11</f>
        <v>#DIV/0!</v>
      </c>
      <c r="F11" s="107" t="e">
        <f>$D$23-INPUT!F11</f>
        <v>#DIV/0!</v>
      </c>
      <c r="G11" s="107" t="e">
        <f>$D$23-INPUT!G11</f>
        <v>#DIV/0!</v>
      </c>
      <c r="H11" s="107" t="e">
        <f>$D$23-INPUT!H11</f>
        <v>#DIV/0!</v>
      </c>
      <c r="I11" s="107" t="e">
        <f>$D$23-INPUT!I11</f>
        <v>#DIV/0!</v>
      </c>
      <c r="J11" s="107" t="e">
        <f>$D$23-INPUT!J11</f>
        <v>#DIV/0!</v>
      </c>
      <c r="K11" s="107" t="e">
        <f>$D$23-INPUT!K11</f>
        <v>#DIV/0!</v>
      </c>
      <c r="L11" s="107" t="e">
        <f>$D$23-INPUT!L11</f>
        <v>#DIV/0!</v>
      </c>
      <c r="M11" s="107" t="e">
        <f>$D$23-INPUT!M11</f>
        <v>#DIV/0!</v>
      </c>
      <c r="N11" s="107" t="e">
        <f>$D$23-INPUT!N11</f>
        <v>#DIV/0!</v>
      </c>
      <c r="O11" s="186" t="e">
        <f>$D$23-INPUT!O11</f>
        <v>#DIV/0!</v>
      </c>
      <c r="P11" s="50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8" customHeight="1">
      <c r="A12" s="56"/>
      <c r="B12" s="54" t="s">
        <v>10</v>
      </c>
      <c r="C12" s="185" t="e">
        <f>$D$23-INPUT!C12</f>
        <v>#DIV/0!</v>
      </c>
      <c r="D12" s="107" t="e">
        <f>$D$23-INPUT!D12</f>
        <v>#DIV/0!</v>
      </c>
      <c r="E12" s="107" t="e">
        <f>$D$23-INPUT!E12</f>
        <v>#DIV/0!</v>
      </c>
      <c r="F12" s="107" t="e">
        <f>$D$23-INPUT!F12</f>
        <v>#DIV/0!</v>
      </c>
      <c r="G12" s="107" t="e">
        <f>$D$23-INPUT!G12</f>
        <v>#DIV/0!</v>
      </c>
      <c r="H12" s="107" t="e">
        <f>$D$23-INPUT!H12</f>
        <v>#DIV/0!</v>
      </c>
      <c r="I12" s="107" t="e">
        <f>$D$23-INPUT!I12</f>
        <v>#DIV/0!</v>
      </c>
      <c r="J12" s="107" t="e">
        <f>$D$23-INPUT!J12</f>
        <v>#DIV/0!</v>
      </c>
      <c r="K12" s="107" t="e">
        <f>$D$23-INPUT!K12</f>
        <v>#DIV/0!</v>
      </c>
      <c r="L12" s="107" t="e">
        <f>$D$23-INPUT!L12</f>
        <v>#DIV/0!</v>
      </c>
      <c r="M12" s="107" t="e">
        <f>$D$23-INPUT!M12</f>
        <v>#DIV/0!</v>
      </c>
      <c r="N12" s="107" t="e">
        <f>$D$23-INPUT!N12</f>
        <v>#DIV/0!</v>
      </c>
      <c r="O12" s="186" t="e">
        <f>$D$23-INPUT!O12</f>
        <v>#DIV/0!</v>
      </c>
      <c r="P12" s="55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8" customHeight="1">
      <c r="A13" s="56"/>
      <c r="B13" s="54" t="s">
        <v>11</v>
      </c>
      <c r="C13" s="185" t="e">
        <f>$D$23-INPUT!C13</f>
        <v>#DIV/0!</v>
      </c>
      <c r="D13" s="107" t="e">
        <f>$D$23-INPUT!D13</f>
        <v>#DIV/0!</v>
      </c>
      <c r="E13" s="107" t="e">
        <f>$D$23-INPUT!E13</f>
        <v>#DIV/0!</v>
      </c>
      <c r="F13" s="107" t="e">
        <f>$D$23-INPUT!F13</f>
        <v>#DIV/0!</v>
      </c>
      <c r="G13" s="107" t="e">
        <f>$D$23-INPUT!G13</f>
        <v>#DIV/0!</v>
      </c>
      <c r="H13" s="107" t="e">
        <f>$D$23-INPUT!H13</f>
        <v>#DIV/0!</v>
      </c>
      <c r="I13" s="107" t="e">
        <f>$D$23-INPUT!I13</f>
        <v>#DIV/0!</v>
      </c>
      <c r="J13" s="107" t="e">
        <f>$D$23-INPUT!J13</f>
        <v>#DIV/0!</v>
      </c>
      <c r="K13" s="107" t="e">
        <f>$D$23-INPUT!K13</f>
        <v>#DIV/0!</v>
      </c>
      <c r="L13" s="107" t="e">
        <f>$D$23-INPUT!L13</f>
        <v>#DIV/0!</v>
      </c>
      <c r="M13" s="107" t="e">
        <f>$D$23-INPUT!M13</f>
        <v>#DIV/0!</v>
      </c>
      <c r="N13" s="107" t="e">
        <f>$D$23-INPUT!N13</f>
        <v>#DIV/0!</v>
      </c>
      <c r="O13" s="186" t="e">
        <f>$D$23-INPUT!O13</f>
        <v>#DIV/0!</v>
      </c>
      <c r="P13" s="50"/>
      <c r="Q13" s="4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>
      <c r="A14" s="56"/>
      <c r="B14" s="54" t="s">
        <v>12</v>
      </c>
      <c r="C14" s="185" t="e">
        <f>$D$23-INPUT!C14</f>
        <v>#DIV/0!</v>
      </c>
      <c r="D14" s="107" t="e">
        <f>$D$23-INPUT!D14</f>
        <v>#DIV/0!</v>
      </c>
      <c r="E14" s="107" t="e">
        <f>$D$23-INPUT!E14</f>
        <v>#DIV/0!</v>
      </c>
      <c r="F14" s="107" t="e">
        <f>$D$23-INPUT!F14</f>
        <v>#DIV/0!</v>
      </c>
      <c r="G14" s="107" t="e">
        <f>$D$23-INPUT!G14</f>
        <v>#DIV/0!</v>
      </c>
      <c r="H14" s="107" t="e">
        <f>$D$23-INPUT!H14</f>
        <v>#DIV/0!</v>
      </c>
      <c r="I14" s="107" t="e">
        <f>$D$23-INPUT!I14</f>
        <v>#DIV/0!</v>
      </c>
      <c r="J14" s="107" t="e">
        <f>$D$23-INPUT!J14</f>
        <v>#DIV/0!</v>
      </c>
      <c r="K14" s="107" t="e">
        <f>$D$23-INPUT!K14</f>
        <v>#DIV/0!</v>
      </c>
      <c r="L14" s="107" t="e">
        <f>$D$23-INPUT!L14</f>
        <v>#DIV/0!</v>
      </c>
      <c r="M14" s="107" t="e">
        <f>$D$23-INPUT!M14</f>
        <v>#DIV/0!</v>
      </c>
      <c r="N14" s="107" t="e">
        <f>$D$23-INPUT!N14</f>
        <v>#DIV/0!</v>
      </c>
      <c r="O14" s="186" t="e">
        <f>$D$23-INPUT!O14</f>
        <v>#DIV/0!</v>
      </c>
      <c r="P14" s="50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8" customHeight="1">
      <c r="A15" s="56"/>
      <c r="B15" s="54" t="s">
        <v>13</v>
      </c>
      <c r="C15" s="185" t="e">
        <f>$D$23-INPUT!C15</f>
        <v>#DIV/0!</v>
      </c>
      <c r="D15" s="107" t="e">
        <f>$D$23-INPUT!D15</f>
        <v>#DIV/0!</v>
      </c>
      <c r="E15" s="107" t="e">
        <f>$D$23-INPUT!E15</f>
        <v>#DIV/0!</v>
      </c>
      <c r="F15" s="107" t="e">
        <f>$D$23-INPUT!F15</f>
        <v>#DIV/0!</v>
      </c>
      <c r="G15" s="107" t="e">
        <f>$D$23-INPUT!G15</f>
        <v>#DIV/0!</v>
      </c>
      <c r="H15" s="107" t="e">
        <f>$D$23-INPUT!H15</f>
        <v>#DIV/0!</v>
      </c>
      <c r="I15" s="107" t="e">
        <f>$D$23-INPUT!I15</f>
        <v>#DIV/0!</v>
      </c>
      <c r="J15" s="107" t="e">
        <f>$D$23-INPUT!J15</f>
        <v>#DIV/0!</v>
      </c>
      <c r="K15" s="107" t="e">
        <f>$D$23-INPUT!K15</f>
        <v>#DIV/0!</v>
      </c>
      <c r="L15" s="107" t="e">
        <f>$D$23-INPUT!L15</f>
        <v>#DIV/0!</v>
      </c>
      <c r="M15" s="107" t="e">
        <f>$D$23-INPUT!M15</f>
        <v>#DIV/0!</v>
      </c>
      <c r="N15" s="107" t="e">
        <f>$D$23-INPUT!N15</f>
        <v>#DIV/0!</v>
      </c>
      <c r="O15" s="186" t="e">
        <f>$D$23-INPUT!O15</f>
        <v>#DIV/0!</v>
      </c>
      <c r="P15" s="50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8" customHeight="1">
      <c r="A16" s="56"/>
      <c r="B16" s="54" t="s">
        <v>14</v>
      </c>
      <c r="C16" s="185" t="e">
        <f>$D$23-INPUT!C16</f>
        <v>#DIV/0!</v>
      </c>
      <c r="D16" s="107" t="e">
        <f>$D$23-INPUT!D16</f>
        <v>#DIV/0!</v>
      </c>
      <c r="E16" s="107" t="e">
        <f>$D$23-INPUT!E16</f>
        <v>#DIV/0!</v>
      </c>
      <c r="F16" s="107" t="e">
        <f>$D$23-INPUT!F16</f>
        <v>#DIV/0!</v>
      </c>
      <c r="G16" s="107" t="e">
        <f>$D$23-INPUT!G16</f>
        <v>#DIV/0!</v>
      </c>
      <c r="H16" s="107" t="e">
        <f>$D$23-INPUT!H16</f>
        <v>#DIV/0!</v>
      </c>
      <c r="I16" s="107" t="e">
        <f>$D$23-INPUT!I16</f>
        <v>#DIV/0!</v>
      </c>
      <c r="J16" s="107" t="e">
        <f>$D$23-INPUT!J16</f>
        <v>#DIV/0!</v>
      </c>
      <c r="K16" s="107" t="e">
        <f>$D$23-INPUT!K16</f>
        <v>#DIV/0!</v>
      </c>
      <c r="L16" s="107" t="e">
        <f>$D$23-INPUT!L16</f>
        <v>#DIV/0!</v>
      </c>
      <c r="M16" s="107" t="e">
        <f>$D$23-INPUT!M16</f>
        <v>#DIV/0!</v>
      </c>
      <c r="N16" s="107" t="e">
        <f>$D$23-INPUT!N16</f>
        <v>#DIV/0!</v>
      </c>
      <c r="O16" s="186" t="e">
        <f>$D$23-INPUT!O16</f>
        <v>#DIV/0!</v>
      </c>
      <c r="P16" s="82"/>
      <c r="Q16" s="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>
      <c r="A17" s="56"/>
      <c r="B17" s="54" t="s">
        <v>15</v>
      </c>
      <c r="C17" s="185" t="e">
        <f>$D$23-INPUT!C17</f>
        <v>#DIV/0!</v>
      </c>
      <c r="D17" s="107" t="e">
        <f>$D$23-INPUT!D17</f>
        <v>#DIV/0!</v>
      </c>
      <c r="E17" s="107" t="e">
        <f>$D$23-INPUT!E17</f>
        <v>#DIV/0!</v>
      </c>
      <c r="F17" s="107" t="e">
        <f>$D$23-INPUT!F17</f>
        <v>#DIV/0!</v>
      </c>
      <c r="G17" s="107" t="e">
        <f>$D$23-INPUT!G17</f>
        <v>#DIV/0!</v>
      </c>
      <c r="H17" s="107" t="e">
        <f>$D$23-INPUT!H17</f>
        <v>#DIV/0!</v>
      </c>
      <c r="I17" s="107" t="e">
        <f>$D$23-INPUT!I17</f>
        <v>#DIV/0!</v>
      </c>
      <c r="J17" s="107" t="e">
        <f>$D$23-INPUT!J17</f>
        <v>#DIV/0!</v>
      </c>
      <c r="K17" s="107" t="e">
        <f>$D$23-INPUT!K17</f>
        <v>#DIV/0!</v>
      </c>
      <c r="L17" s="107" t="e">
        <f>$D$23-INPUT!L17</f>
        <v>#DIV/0!</v>
      </c>
      <c r="M17" s="107" t="e">
        <f>$D$23-INPUT!M17</f>
        <v>#DIV/0!</v>
      </c>
      <c r="N17" s="107" t="e">
        <f>$D$23-INPUT!N17</f>
        <v>#DIV/0!</v>
      </c>
      <c r="O17" s="186" t="e">
        <f>$D$23-INPUT!O17</f>
        <v>#DIV/0!</v>
      </c>
      <c r="P17" s="50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8" customHeight="1">
      <c r="A18" s="56"/>
      <c r="B18" s="54" t="s">
        <v>16</v>
      </c>
      <c r="C18" s="185" t="e">
        <f>$D$23-INPUT!C18</f>
        <v>#DIV/0!</v>
      </c>
      <c r="D18" s="107" t="e">
        <f>$D$23-INPUT!D18</f>
        <v>#DIV/0!</v>
      </c>
      <c r="E18" s="107" t="e">
        <f>$D$23-INPUT!E18</f>
        <v>#DIV/0!</v>
      </c>
      <c r="F18" s="107" t="e">
        <f>$D$23-INPUT!F18</f>
        <v>#DIV/0!</v>
      </c>
      <c r="G18" s="107" t="e">
        <f>$D$23-INPUT!G18</f>
        <v>#DIV/0!</v>
      </c>
      <c r="H18" s="107" t="e">
        <f>$D$23-INPUT!H18</f>
        <v>#DIV/0!</v>
      </c>
      <c r="I18" s="107" t="e">
        <f>$D$23-INPUT!I18</f>
        <v>#DIV/0!</v>
      </c>
      <c r="J18" s="107" t="e">
        <f>$D$23-INPUT!J18</f>
        <v>#DIV/0!</v>
      </c>
      <c r="K18" s="107" t="e">
        <f>$D$23-INPUT!K18</f>
        <v>#DIV/0!</v>
      </c>
      <c r="L18" s="107" t="e">
        <f>$D$23-INPUT!L18</f>
        <v>#DIV/0!</v>
      </c>
      <c r="M18" s="107" t="e">
        <f>$D$23-INPUT!M18</f>
        <v>#DIV/0!</v>
      </c>
      <c r="N18" s="107" t="e">
        <f>$D$23-INPUT!N18</f>
        <v>#DIV/0!</v>
      </c>
      <c r="O18" s="186" t="e">
        <f>$D$23-INPUT!O18</f>
        <v>#DIV/0!</v>
      </c>
      <c r="P18" s="50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8" customHeight="1">
      <c r="A19" s="56"/>
      <c r="B19" s="54" t="s">
        <v>17</v>
      </c>
      <c r="C19" s="185" t="e">
        <f>$D$23-INPUT!C19</f>
        <v>#DIV/0!</v>
      </c>
      <c r="D19" s="107" t="e">
        <f>$D$23-INPUT!D19</f>
        <v>#DIV/0!</v>
      </c>
      <c r="E19" s="107" t="e">
        <f>$D$23-INPUT!E19</f>
        <v>#DIV/0!</v>
      </c>
      <c r="F19" s="107" t="e">
        <f>$D$23-INPUT!F19</f>
        <v>#DIV/0!</v>
      </c>
      <c r="G19" s="107" t="e">
        <f>$D$23-INPUT!G19</f>
        <v>#DIV/0!</v>
      </c>
      <c r="H19" s="107" t="e">
        <f>$D$23-INPUT!H19</f>
        <v>#DIV/0!</v>
      </c>
      <c r="I19" s="107" t="e">
        <f>$D$23-INPUT!I19</f>
        <v>#DIV/0!</v>
      </c>
      <c r="J19" s="107" t="e">
        <f>$D$23-INPUT!J19</f>
        <v>#DIV/0!</v>
      </c>
      <c r="K19" s="107" t="e">
        <f>$D$23-INPUT!K19</f>
        <v>#DIV/0!</v>
      </c>
      <c r="L19" s="107" t="e">
        <f>$D$23-INPUT!L19</f>
        <v>#DIV/0!</v>
      </c>
      <c r="M19" s="107" t="e">
        <f>$D$23-INPUT!M19</f>
        <v>#DIV/0!</v>
      </c>
      <c r="N19" s="107" t="e">
        <f>$D$23-INPUT!N19</f>
        <v>#DIV/0!</v>
      </c>
      <c r="O19" s="186" t="e">
        <f>$D$23-INPUT!O19</f>
        <v>#DIV/0!</v>
      </c>
      <c r="P19" s="50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8" customHeight="1" thickBot="1">
      <c r="A20" s="56"/>
      <c r="B20" s="54" t="s">
        <v>18</v>
      </c>
      <c r="C20" s="187" t="e">
        <f>$D$23-INPUT!C20</f>
        <v>#DIV/0!</v>
      </c>
      <c r="D20" s="188" t="e">
        <f>$D$23-INPUT!D20</f>
        <v>#DIV/0!</v>
      </c>
      <c r="E20" s="188" t="e">
        <f>$D$23-INPUT!E20</f>
        <v>#DIV/0!</v>
      </c>
      <c r="F20" s="188" t="e">
        <f>$D$23-INPUT!F20</f>
        <v>#DIV/0!</v>
      </c>
      <c r="G20" s="188" t="e">
        <f>$D$23-INPUT!G20</f>
        <v>#DIV/0!</v>
      </c>
      <c r="H20" s="188" t="e">
        <f>$D$23-INPUT!H20</f>
        <v>#DIV/0!</v>
      </c>
      <c r="I20" s="188" t="e">
        <f>$D$23-INPUT!I20</f>
        <v>#DIV/0!</v>
      </c>
      <c r="J20" s="188" t="e">
        <f>$D$23-INPUT!J20</f>
        <v>#DIV/0!</v>
      </c>
      <c r="K20" s="188" t="e">
        <f>$D$23-INPUT!K20</f>
        <v>#DIV/0!</v>
      </c>
      <c r="L20" s="188" t="e">
        <f>$D$23-INPUT!L20</f>
        <v>#DIV/0!</v>
      </c>
      <c r="M20" s="188" t="e">
        <f>$D$23-INPUT!M20</f>
        <v>#DIV/0!</v>
      </c>
      <c r="N20" s="188" t="e">
        <f>$D$23-INPUT!N20</f>
        <v>#DIV/0!</v>
      </c>
      <c r="O20" s="189" t="e">
        <f>$D$23-INPUT!O20</f>
        <v>#DIV/0!</v>
      </c>
      <c r="P20" s="50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>
      <c r="A21" s="56"/>
      <c r="B21" s="114" t="s">
        <v>45</v>
      </c>
      <c r="C21" s="54" t="s">
        <v>6</v>
      </c>
      <c r="D21" s="54" t="s">
        <v>7</v>
      </c>
      <c r="E21" s="54" t="s">
        <v>8</v>
      </c>
      <c r="F21" s="54" t="s">
        <v>9</v>
      </c>
      <c r="G21" s="54" t="s">
        <v>10</v>
      </c>
      <c r="H21" s="54" t="s">
        <v>11</v>
      </c>
      <c r="I21" s="54" t="s">
        <v>12</v>
      </c>
      <c r="J21" s="54" t="s">
        <v>13</v>
      </c>
      <c r="K21" s="54" t="s">
        <v>14</v>
      </c>
      <c r="L21" s="54" t="s">
        <v>15</v>
      </c>
      <c r="M21" s="54" t="s">
        <v>16</v>
      </c>
      <c r="N21" s="54" t="s">
        <v>17</v>
      </c>
      <c r="O21" s="54" t="s">
        <v>18</v>
      </c>
      <c r="P21" s="118" t="s">
        <v>46</v>
      </c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6.2" thickBot="1">
      <c r="A22" s="56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50"/>
      <c r="Q22" s="3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1" customHeight="1" thickBot="1">
      <c r="A23" s="56"/>
      <c r="B23" s="226" t="s">
        <v>82</v>
      </c>
      <c r="C23" s="227"/>
      <c r="D23" s="119" t="e">
        <f>INPUT!M24</f>
        <v>#DIV/0!</v>
      </c>
      <c r="E23" s="1" t="s">
        <v>5</v>
      </c>
      <c r="F23" s="226" t="s">
        <v>22</v>
      </c>
      <c r="G23" s="227"/>
      <c r="H23" s="120">
        <f>COUNT(C8:O20)-M23-M24</f>
        <v>0</v>
      </c>
      <c r="I23" s="121" t="e">
        <f>H23/COUNT(C8:O20)</f>
        <v>#DIV/0!</v>
      </c>
      <c r="K23" s="226" t="s">
        <v>27</v>
      </c>
      <c r="L23" s="227"/>
      <c r="M23" s="108">
        <f>COUNTIF(C8:O20,"&lt;-"&amp;F6)</f>
        <v>0</v>
      </c>
      <c r="N23" s="90" t="e">
        <f>M23/COUNT(C8:O20)</f>
        <v>#DIV/0!</v>
      </c>
      <c r="O23" s="49"/>
      <c r="P23" s="58"/>
      <c r="Q23" s="6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21" customHeight="1" thickBot="1">
      <c r="A24" s="56"/>
      <c r="B24" s="116"/>
      <c r="C24" s="116"/>
      <c r="D24" s="150"/>
      <c r="F24" s="116"/>
      <c r="G24" s="116"/>
      <c r="H24" s="151"/>
      <c r="I24" s="152"/>
      <c r="K24" s="226" t="s">
        <v>28</v>
      </c>
      <c r="L24" s="227"/>
      <c r="M24" s="109">
        <f>COUNTIF(C8:O20,"&gt;"&amp;F6)</f>
        <v>0</v>
      </c>
      <c r="N24" s="89" t="e">
        <f>M24/COUNT(C8:O20)</f>
        <v>#DIV/0!</v>
      </c>
      <c r="O24" s="49"/>
      <c r="P24" s="58"/>
      <c r="Q24" s="6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6.2" thickBot="1">
      <c r="A25" s="56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6.4" customHeight="1" thickBot="1">
      <c r="A26" s="56"/>
      <c r="B26" s="228" t="str">
        <f>CONCATENATE("BSA Level Points calculated from baseline ± ",F6," mm (out of 30) for WHOLE AREA")</f>
        <v>BSA Level Points calculated from baseline ± 4 mm (out of 30) for WHOLE AREA</v>
      </c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30"/>
      <c r="N26" s="222" t="e">
        <f>I23*30</f>
        <v>#DIV/0!</v>
      </c>
      <c r="O26" s="223"/>
      <c r="P26" s="5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3.4" customHeight="1">
      <c r="A27" s="110"/>
      <c r="B27" s="63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6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</sheetData>
  <sheetProtection algorithmName="SHA-512" hashValue="k1OlZJuWr51HqvSMN1t8hSq+gIkEwoxQmMrGbJAg5uiSX+u3+tCrCgAShpfZza9KLfdY3+ZVI16HCqT9sEAl6w==" saltValue="ELqGb6IiHT5xHzN57ur3Ig==" spinCount="100000" sheet="1" objects="1" scenarios="1"/>
  <mergeCells count="11">
    <mergeCell ref="J3:L3"/>
    <mergeCell ref="J4:L4"/>
    <mergeCell ref="D3:F3"/>
    <mergeCell ref="D4:F4"/>
    <mergeCell ref="N26:O26"/>
    <mergeCell ref="B6:E6"/>
    <mergeCell ref="K23:L23"/>
    <mergeCell ref="K24:L24"/>
    <mergeCell ref="B26:M26"/>
    <mergeCell ref="B23:C23"/>
    <mergeCell ref="F23:G23"/>
  </mergeCells>
  <phoneticPr fontId="35" type="noConversion"/>
  <conditionalFormatting sqref="C8:O20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B-6B6D-472A-B6C4-E7E4542AB8E9}">
  <sheetPr>
    <pageSetUpPr fitToPage="1"/>
  </sheetPr>
  <dimension ref="A1:AK83"/>
  <sheetViews>
    <sheetView zoomScaleNormal="100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15" width="7.69921875" style="1" customWidth="1"/>
    <col min="16" max="16" width="3" style="1" customWidth="1"/>
    <col min="17" max="17" width="4.19921875" style="1" customWidth="1"/>
    <col min="18" max="18" width="6.19921875" style="1" customWidth="1"/>
    <col min="19" max="16384" width="8.796875" style="1"/>
  </cols>
  <sheetData>
    <row r="1" spans="1:37" ht="21">
      <c r="A1" s="40"/>
      <c r="B1" s="41" t="str">
        <f>INPUT!B1</f>
        <v>BowlsSA  Green Levels Points - Revision 6X2 for 35 to 37 m greens, 3m spacing (13x13)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42"/>
      <c r="Q1" s="170" t="s">
        <v>94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  <c r="Q2" s="6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9.95" customHeight="1">
      <c r="A3" s="56"/>
      <c r="B3" s="48" t="s">
        <v>1</v>
      </c>
      <c r="C3" s="48"/>
      <c r="D3" s="216">
        <f>INPUT!D3</f>
        <v>0</v>
      </c>
      <c r="E3" s="217"/>
      <c r="F3" s="218"/>
      <c r="G3" s="172"/>
      <c r="H3" s="148"/>
      <c r="I3" s="95" t="s">
        <v>4</v>
      </c>
      <c r="J3" s="216">
        <f>INPUT!J3</f>
        <v>0</v>
      </c>
      <c r="K3" s="217"/>
      <c r="L3" s="218"/>
      <c r="M3" s="148"/>
      <c r="N3" s="148"/>
      <c r="O3" s="148"/>
      <c r="P3" s="148"/>
      <c r="Q3" s="5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9.95" customHeight="1">
      <c r="A4" s="56"/>
      <c r="B4" s="48" t="s">
        <v>3</v>
      </c>
      <c r="C4" s="49"/>
      <c r="D4" s="216">
        <f>INPUT!D4</f>
        <v>0</v>
      </c>
      <c r="E4" s="217"/>
      <c r="F4" s="218"/>
      <c r="G4" s="148"/>
      <c r="H4" s="148"/>
      <c r="I4" s="95" t="s">
        <v>2</v>
      </c>
      <c r="J4" s="219">
        <f>INPUT!J4</f>
        <v>0</v>
      </c>
      <c r="K4" s="220"/>
      <c r="L4" s="221"/>
      <c r="M4" s="148"/>
      <c r="N4" s="148"/>
      <c r="O4" s="148"/>
      <c r="P4" s="148"/>
      <c r="Q4" s="5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6.2" thickBot="1">
      <c r="A5" s="56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8"/>
      <c r="O5" s="148"/>
      <c r="P5" s="148"/>
      <c r="Q5" s="58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9.95" customHeight="1" thickBot="1">
      <c r="A6" s="56"/>
      <c r="B6" s="224" t="s">
        <v>80</v>
      </c>
      <c r="C6" s="224"/>
      <c r="D6" s="224"/>
      <c r="E6" s="225"/>
      <c r="F6" s="149">
        <v>4</v>
      </c>
      <c r="G6" s="148" t="s">
        <v>5</v>
      </c>
      <c r="H6" s="87" t="s">
        <v>21</v>
      </c>
      <c r="I6" s="71" t="s">
        <v>41</v>
      </c>
      <c r="J6" s="103" t="s">
        <v>77</v>
      </c>
      <c r="K6" s="104" t="s">
        <v>48</v>
      </c>
      <c r="L6" s="147" t="s">
        <v>79</v>
      </c>
      <c r="M6" s="73" t="s">
        <v>42</v>
      </c>
      <c r="N6" s="105" t="s">
        <v>78</v>
      </c>
      <c r="O6" s="148"/>
      <c r="P6" s="148"/>
      <c r="Q6" s="58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6.2" thickBot="1">
      <c r="A7" s="56"/>
      <c r="B7" s="114" t="s">
        <v>44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48" t="s">
        <v>43</v>
      </c>
      <c r="Q7" s="118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>
      <c r="A8" s="56"/>
      <c r="B8" s="54" t="s">
        <v>6</v>
      </c>
      <c r="C8" s="153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5"/>
      <c r="Q8" s="69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8" customHeight="1">
      <c r="A9" s="56"/>
      <c r="B9" s="54" t="s">
        <v>7</v>
      </c>
      <c r="C9" s="156"/>
      <c r="D9" s="107" t="e">
        <f>$D$23-INPUT!D9</f>
        <v>#DIV/0!</v>
      </c>
      <c r="E9" s="107" t="e">
        <f>$D$23-INPUT!E9</f>
        <v>#DIV/0!</v>
      </c>
      <c r="F9" s="107" t="e">
        <f>$D$23-INPUT!F9</f>
        <v>#DIV/0!</v>
      </c>
      <c r="G9" s="107" t="e">
        <f>$D$23-INPUT!G9</f>
        <v>#DIV/0!</v>
      </c>
      <c r="H9" s="107" t="e">
        <f>$D$23-INPUT!H9</f>
        <v>#DIV/0!</v>
      </c>
      <c r="I9" s="107" t="e">
        <f>$D$23-INPUT!I9</f>
        <v>#DIV/0!</v>
      </c>
      <c r="J9" s="107" t="e">
        <f>$D$23-INPUT!J9</f>
        <v>#DIV/0!</v>
      </c>
      <c r="K9" s="107" t="e">
        <f>$D$23-INPUT!K9</f>
        <v>#DIV/0!</v>
      </c>
      <c r="L9" s="107" t="e">
        <f>$D$23-INPUT!L9</f>
        <v>#DIV/0!</v>
      </c>
      <c r="M9" s="107" t="e">
        <f>$D$23-INPUT!M9</f>
        <v>#DIV/0!</v>
      </c>
      <c r="N9" s="107" t="e">
        <f>$D$23-INPUT!N9</f>
        <v>#DIV/0!</v>
      </c>
      <c r="O9" s="157"/>
      <c r="Q9" s="55"/>
      <c r="R9" s="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8" customHeight="1">
      <c r="A10" s="56"/>
      <c r="B10" s="54" t="s">
        <v>8</v>
      </c>
      <c r="C10" s="156"/>
      <c r="D10" s="107" t="e">
        <f>$D$23-INPUT!D10</f>
        <v>#DIV/0!</v>
      </c>
      <c r="E10" s="107" t="e">
        <f>$D$23-INPUT!E10</f>
        <v>#DIV/0!</v>
      </c>
      <c r="F10" s="107" t="e">
        <f>$D$23-INPUT!F10</f>
        <v>#DIV/0!</v>
      </c>
      <c r="G10" s="107" t="e">
        <f>$D$23-INPUT!G10</f>
        <v>#DIV/0!</v>
      </c>
      <c r="H10" s="107" t="e">
        <f>$D$23-INPUT!H10</f>
        <v>#DIV/0!</v>
      </c>
      <c r="I10" s="107" t="e">
        <f>$D$23-INPUT!I10</f>
        <v>#DIV/0!</v>
      </c>
      <c r="J10" s="107" t="e">
        <f>$D$23-INPUT!J10</f>
        <v>#DIV/0!</v>
      </c>
      <c r="K10" s="107" t="e">
        <f>$D$23-INPUT!K10</f>
        <v>#DIV/0!</v>
      </c>
      <c r="L10" s="107" t="e">
        <f>$D$23-INPUT!L10</f>
        <v>#DIV/0!</v>
      </c>
      <c r="M10" s="107" t="e">
        <f>$D$23-INPUT!M10</f>
        <v>#DIV/0!</v>
      </c>
      <c r="N10" s="107" t="e">
        <f>$D$23-INPUT!N10</f>
        <v>#DIV/0!</v>
      </c>
      <c r="O10" s="157"/>
      <c r="Q10" s="50"/>
      <c r="R10" s="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8" customHeight="1">
      <c r="A11" s="56"/>
      <c r="B11" s="54" t="s">
        <v>9</v>
      </c>
      <c r="C11" s="156"/>
      <c r="D11" s="107" t="e">
        <f>$D$23-INPUT!D11</f>
        <v>#DIV/0!</v>
      </c>
      <c r="E11" s="107" t="e">
        <f>$D$23-INPUT!E11</f>
        <v>#DIV/0!</v>
      </c>
      <c r="F11" s="107" t="e">
        <f>$D$23-INPUT!F11</f>
        <v>#DIV/0!</v>
      </c>
      <c r="G11" s="107" t="e">
        <f>$D$23-INPUT!G11</f>
        <v>#DIV/0!</v>
      </c>
      <c r="H11" s="107" t="e">
        <f>$D$23-INPUT!H11</f>
        <v>#DIV/0!</v>
      </c>
      <c r="I11" s="107" t="e">
        <f>$D$23-INPUT!I11</f>
        <v>#DIV/0!</v>
      </c>
      <c r="J11" s="107" t="e">
        <f>$D$23-INPUT!J11</f>
        <v>#DIV/0!</v>
      </c>
      <c r="K11" s="107" t="e">
        <f>$D$23-INPUT!K11</f>
        <v>#DIV/0!</v>
      </c>
      <c r="L11" s="107" t="e">
        <f>$D$23-INPUT!L11</f>
        <v>#DIV/0!</v>
      </c>
      <c r="M11" s="107" t="e">
        <f>$D$23-INPUT!M11</f>
        <v>#DIV/0!</v>
      </c>
      <c r="N11" s="107" t="e">
        <f>$D$23-INPUT!N11</f>
        <v>#DIV/0!</v>
      </c>
      <c r="O11" s="157"/>
      <c r="Q11" s="50"/>
      <c r="R11" s="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8" customHeight="1">
      <c r="A12" s="56"/>
      <c r="B12" s="54" t="s">
        <v>10</v>
      </c>
      <c r="C12" s="156"/>
      <c r="D12" s="107" t="e">
        <f>$D$23-INPUT!D12</f>
        <v>#DIV/0!</v>
      </c>
      <c r="E12" s="107" t="e">
        <f>$D$23-INPUT!E12</f>
        <v>#DIV/0!</v>
      </c>
      <c r="F12" s="107" t="e">
        <f>$D$23-INPUT!F12</f>
        <v>#DIV/0!</v>
      </c>
      <c r="G12" s="107" t="e">
        <f>$D$23-INPUT!G12</f>
        <v>#DIV/0!</v>
      </c>
      <c r="H12" s="107" t="e">
        <f>$D$23-INPUT!H12</f>
        <v>#DIV/0!</v>
      </c>
      <c r="I12" s="107" t="e">
        <f>$D$23-INPUT!I12</f>
        <v>#DIV/0!</v>
      </c>
      <c r="J12" s="107" t="e">
        <f>$D$23-INPUT!J12</f>
        <v>#DIV/0!</v>
      </c>
      <c r="K12" s="107" t="e">
        <f>$D$23-INPUT!K12</f>
        <v>#DIV/0!</v>
      </c>
      <c r="L12" s="107" t="e">
        <f>$D$23-INPUT!L12</f>
        <v>#DIV/0!</v>
      </c>
      <c r="M12" s="107" t="e">
        <f>$D$23-INPUT!M12</f>
        <v>#DIV/0!</v>
      </c>
      <c r="N12" s="107" t="e">
        <f>$D$23-INPUT!N12</f>
        <v>#DIV/0!</v>
      </c>
      <c r="O12" s="157"/>
      <c r="Q12" s="55"/>
      <c r="R12" s="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8" customHeight="1">
      <c r="A13" s="56"/>
      <c r="B13" s="54" t="s">
        <v>11</v>
      </c>
      <c r="C13" s="156"/>
      <c r="D13" s="107" t="e">
        <f>$D$23-INPUT!D13</f>
        <v>#DIV/0!</v>
      </c>
      <c r="E13" s="107" t="e">
        <f>$D$23-INPUT!E13</f>
        <v>#DIV/0!</v>
      </c>
      <c r="F13" s="107" t="e">
        <f>$D$23-INPUT!F13</f>
        <v>#DIV/0!</v>
      </c>
      <c r="G13" s="107" t="e">
        <f>$D$23-INPUT!G13</f>
        <v>#DIV/0!</v>
      </c>
      <c r="H13" s="107" t="e">
        <f>$D$23-INPUT!H13</f>
        <v>#DIV/0!</v>
      </c>
      <c r="I13" s="107" t="e">
        <f>$D$23-INPUT!I13</f>
        <v>#DIV/0!</v>
      </c>
      <c r="J13" s="107" t="e">
        <f>$D$23-INPUT!J13</f>
        <v>#DIV/0!</v>
      </c>
      <c r="K13" s="107" t="e">
        <f>$D$23-INPUT!K13</f>
        <v>#DIV/0!</v>
      </c>
      <c r="L13" s="107" t="e">
        <f>$D$23-INPUT!L13</f>
        <v>#DIV/0!</v>
      </c>
      <c r="M13" s="107" t="e">
        <f>$D$23-INPUT!M13</f>
        <v>#DIV/0!</v>
      </c>
      <c r="N13" s="107" t="e">
        <f>$D$23-INPUT!N13</f>
        <v>#DIV/0!</v>
      </c>
      <c r="O13" s="157"/>
      <c r="Q13" s="50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8" customHeight="1">
      <c r="A14" s="56"/>
      <c r="B14" s="54" t="s">
        <v>12</v>
      </c>
      <c r="C14" s="156"/>
      <c r="D14" s="107" t="e">
        <f>$D$23-INPUT!D14</f>
        <v>#DIV/0!</v>
      </c>
      <c r="E14" s="107" t="e">
        <f>$D$23-INPUT!E14</f>
        <v>#DIV/0!</v>
      </c>
      <c r="F14" s="107" t="e">
        <f>$D$23-INPUT!F14</f>
        <v>#DIV/0!</v>
      </c>
      <c r="G14" s="107" t="e">
        <f>$D$23-INPUT!G14</f>
        <v>#DIV/0!</v>
      </c>
      <c r="H14" s="107" t="e">
        <f>$D$23-INPUT!H14</f>
        <v>#DIV/0!</v>
      </c>
      <c r="I14" s="107" t="e">
        <f>$D$23-INPUT!I14</f>
        <v>#DIV/0!</v>
      </c>
      <c r="J14" s="107" t="e">
        <f>$D$23-INPUT!J14</f>
        <v>#DIV/0!</v>
      </c>
      <c r="K14" s="107" t="e">
        <f>$D$23-INPUT!K14</f>
        <v>#DIV/0!</v>
      </c>
      <c r="L14" s="107" t="e">
        <f>$D$23-INPUT!L14</f>
        <v>#DIV/0!</v>
      </c>
      <c r="M14" s="107" t="e">
        <f>$D$23-INPUT!M14</f>
        <v>#DIV/0!</v>
      </c>
      <c r="N14" s="107" t="e">
        <f>$D$23-INPUT!N14</f>
        <v>#DIV/0!</v>
      </c>
      <c r="O14" s="157"/>
      <c r="Q14" s="50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8" customHeight="1">
      <c r="A15" s="56"/>
      <c r="B15" s="54" t="s">
        <v>13</v>
      </c>
      <c r="C15" s="156"/>
      <c r="D15" s="107" t="e">
        <f>$D$23-INPUT!D15</f>
        <v>#DIV/0!</v>
      </c>
      <c r="E15" s="107" t="e">
        <f>$D$23-INPUT!E15</f>
        <v>#DIV/0!</v>
      </c>
      <c r="F15" s="107" t="e">
        <f>$D$23-INPUT!F15</f>
        <v>#DIV/0!</v>
      </c>
      <c r="G15" s="107" t="e">
        <f>$D$23-INPUT!G15</f>
        <v>#DIV/0!</v>
      </c>
      <c r="H15" s="107" t="e">
        <f>$D$23-INPUT!H15</f>
        <v>#DIV/0!</v>
      </c>
      <c r="I15" s="107" t="e">
        <f>$D$23-INPUT!I15</f>
        <v>#DIV/0!</v>
      </c>
      <c r="J15" s="107" t="e">
        <f>$D$23-INPUT!J15</f>
        <v>#DIV/0!</v>
      </c>
      <c r="K15" s="107" t="e">
        <f>$D$23-INPUT!K15</f>
        <v>#DIV/0!</v>
      </c>
      <c r="L15" s="107" t="e">
        <f>$D$23-INPUT!L15</f>
        <v>#DIV/0!</v>
      </c>
      <c r="M15" s="107" t="e">
        <f>$D$23-INPUT!M15</f>
        <v>#DIV/0!</v>
      </c>
      <c r="N15" s="107" t="e">
        <f>$D$23-INPUT!N15</f>
        <v>#DIV/0!</v>
      </c>
      <c r="O15" s="157"/>
      <c r="Q15" s="50"/>
      <c r="R15" s="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8" customHeight="1">
      <c r="A16" s="56"/>
      <c r="B16" s="54" t="s">
        <v>14</v>
      </c>
      <c r="C16" s="156"/>
      <c r="D16" s="107" t="e">
        <f>$D$23-INPUT!D16</f>
        <v>#DIV/0!</v>
      </c>
      <c r="E16" s="107" t="e">
        <f>$D$23-INPUT!E16</f>
        <v>#DIV/0!</v>
      </c>
      <c r="F16" s="107" t="e">
        <f>$D$23-INPUT!F16</f>
        <v>#DIV/0!</v>
      </c>
      <c r="G16" s="107" t="e">
        <f>$D$23-INPUT!G16</f>
        <v>#DIV/0!</v>
      </c>
      <c r="H16" s="107" t="e">
        <f>$D$23-INPUT!H16</f>
        <v>#DIV/0!</v>
      </c>
      <c r="I16" s="107" t="e">
        <f>$D$23-INPUT!I16</f>
        <v>#DIV/0!</v>
      </c>
      <c r="J16" s="107" t="e">
        <f>$D$23-INPUT!J16</f>
        <v>#DIV/0!</v>
      </c>
      <c r="K16" s="107" t="e">
        <f>$D$23-INPUT!K16</f>
        <v>#DIV/0!</v>
      </c>
      <c r="L16" s="107" t="e">
        <f>$D$23-INPUT!L16</f>
        <v>#DIV/0!</v>
      </c>
      <c r="M16" s="107" t="e">
        <f>$D$23-INPUT!M16</f>
        <v>#DIV/0!</v>
      </c>
      <c r="N16" s="107" t="e">
        <f>$D$23-INPUT!N16</f>
        <v>#DIV/0!</v>
      </c>
      <c r="O16" s="157"/>
      <c r="Q16" s="82"/>
      <c r="R16" s="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8" customHeight="1">
      <c r="A17" s="56"/>
      <c r="B17" s="54" t="s">
        <v>15</v>
      </c>
      <c r="C17" s="156"/>
      <c r="D17" s="107" t="e">
        <f>$D$23-INPUT!D17</f>
        <v>#DIV/0!</v>
      </c>
      <c r="E17" s="107" t="e">
        <f>$D$23-INPUT!E17</f>
        <v>#DIV/0!</v>
      </c>
      <c r="F17" s="107" t="e">
        <f>$D$23-INPUT!F17</f>
        <v>#DIV/0!</v>
      </c>
      <c r="G17" s="107" t="e">
        <f>$D$23-INPUT!G17</f>
        <v>#DIV/0!</v>
      </c>
      <c r="H17" s="107" t="e">
        <f>$D$23-INPUT!H17</f>
        <v>#DIV/0!</v>
      </c>
      <c r="I17" s="107" t="e">
        <f>$D$23-INPUT!I17</f>
        <v>#DIV/0!</v>
      </c>
      <c r="J17" s="107" t="e">
        <f>$D$23-INPUT!J17</f>
        <v>#DIV/0!</v>
      </c>
      <c r="K17" s="107" t="e">
        <f>$D$23-INPUT!K17</f>
        <v>#DIV/0!</v>
      </c>
      <c r="L17" s="107" t="e">
        <f>$D$23-INPUT!L17</f>
        <v>#DIV/0!</v>
      </c>
      <c r="M17" s="107" t="e">
        <f>$D$23-INPUT!M17</f>
        <v>#DIV/0!</v>
      </c>
      <c r="N17" s="107" t="e">
        <f>$D$23-INPUT!N17</f>
        <v>#DIV/0!</v>
      </c>
      <c r="O17" s="157"/>
      <c r="Q17" s="50"/>
      <c r="R17" s="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8" customHeight="1">
      <c r="A18" s="56"/>
      <c r="B18" s="54" t="s">
        <v>16</v>
      </c>
      <c r="C18" s="156"/>
      <c r="D18" s="107" t="e">
        <f>$D$23-INPUT!D18</f>
        <v>#DIV/0!</v>
      </c>
      <c r="E18" s="107" t="e">
        <f>$D$23-INPUT!E18</f>
        <v>#DIV/0!</v>
      </c>
      <c r="F18" s="107" t="e">
        <f>$D$23-INPUT!F18</f>
        <v>#DIV/0!</v>
      </c>
      <c r="G18" s="107" t="e">
        <f>$D$23-INPUT!G18</f>
        <v>#DIV/0!</v>
      </c>
      <c r="H18" s="107" t="e">
        <f>$D$23-INPUT!H18</f>
        <v>#DIV/0!</v>
      </c>
      <c r="I18" s="107" t="e">
        <f>$D$23-INPUT!I18</f>
        <v>#DIV/0!</v>
      </c>
      <c r="J18" s="107" t="e">
        <f>$D$23-INPUT!J18</f>
        <v>#DIV/0!</v>
      </c>
      <c r="K18" s="107" t="e">
        <f>$D$23-INPUT!K18</f>
        <v>#DIV/0!</v>
      </c>
      <c r="L18" s="107" t="e">
        <f>$D$23-INPUT!L18</f>
        <v>#DIV/0!</v>
      </c>
      <c r="M18" s="107" t="e">
        <f>$D$23-INPUT!M18</f>
        <v>#DIV/0!</v>
      </c>
      <c r="N18" s="107" t="e">
        <f>$D$23-INPUT!N18</f>
        <v>#DIV/0!</v>
      </c>
      <c r="O18" s="157"/>
      <c r="Q18" s="50"/>
      <c r="R18" s="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8" customHeight="1">
      <c r="A19" s="56"/>
      <c r="B19" s="54" t="s">
        <v>17</v>
      </c>
      <c r="C19" s="156"/>
      <c r="D19" s="107" t="e">
        <f>$D$23-INPUT!D19</f>
        <v>#DIV/0!</v>
      </c>
      <c r="E19" s="107" t="e">
        <f>$D$23-INPUT!E19</f>
        <v>#DIV/0!</v>
      </c>
      <c r="F19" s="107" t="e">
        <f>$D$23-INPUT!F19</f>
        <v>#DIV/0!</v>
      </c>
      <c r="G19" s="107" t="e">
        <f>$D$23-INPUT!G19</f>
        <v>#DIV/0!</v>
      </c>
      <c r="H19" s="107" t="e">
        <f>$D$23-INPUT!H19</f>
        <v>#DIV/0!</v>
      </c>
      <c r="I19" s="107" t="e">
        <f>$D$23-INPUT!I19</f>
        <v>#DIV/0!</v>
      </c>
      <c r="J19" s="107" t="e">
        <f>$D$23-INPUT!J19</f>
        <v>#DIV/0!</v>
      </c>
      <c r="K19" s="107" t="e">
        <f>$D$23-INPUT!K19</f>
        <v>#DIV/0!</v>
      </c>
      <c r="L19" s="107" t="e">
        <f>$D$23-INPUT!L19</f>
        <v>#DIV/0!</v>
      </c>
      <c r="M19" s="107" t="e">
        <f>$D$23-INPUT!M19</f>
        <v>#DIV/0!</v>
      </c>
      <c r="N19" s="107" t="e">
        <f>$D$23-INPUT!N19</f>
        <v>#DIV/0!</v>
      </c>
      <c r="O19" s="157"/>
      <c r="Q19" s="50"/>
      <c r="R19" s="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8" customHeight="1" thickBot="1">
      <c r="A20" s="56"/>
      <c r="B20" s="54" t="s">
        <v>18</v>
      </c>
      <c r="C20" s="158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60"/>
      <c r="Q20" s="50"/>
      <c r="R20" s="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>
      <c r="A21" s="56"/>
      <c r="B21" s="114" t="s">
        <v>45</v>
      </c>
      <c r="C21" s="54" t="s">
        <v>6</v>
      </c>
      <c r="D21" s="54" t="s">
        <v>7</v>
      </c>
      <c r="E21" s="54" t="s">
        <v>8</v>
      </c>
      <c r="F21" s="54" t="s">
        <v>9</v>
      </c>
      <c r="G21" s="54" t="s">
        <v>10</v>
      </c>
      <c r="H21" s="54" t="s">
        <v>11</v>
      </c>
      <c r="I21" s="54" t="s">
        <v>12</v>
      </c>
      <c r="J21" s="54" t="s">
        <v>13</v>
      </c>
      <c r="K21" s="54" t="s">
        <v>14</v>
      </c>
      <c r="L21" s="54" t="s">
        <v>15</v>
      </c>
      <c r="M21" s="54" t="s">
        <v>16</v>
      </c>
      <c r="N21" s="54" t="s">
        <v>17</v>
      </c>
      <c r="O21" s="54" t="s">
        <v>18</v>
      </c>
      <c r="P21" s="171" t="s">
        <v>46</v>
      </c>
      <c r="Q21" s="118"/>
      <c r="R21" s="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6.2" thickBot="1">
      <c r="A22" s="56"/>
      <c r="B22" s="49"/>
      <c r="C22" s="49"/>
      <c r="D22" s="49"/>
      <c r="E22" s="49"/>
      <c r="F22" s="49"/>
      <c r="G22" s="49"/>
      <c r="H22" s="49"/>
      <c r="I22" s="49"/>
      <c r="J22" s="148"/>
      <c r="K22" s="49"/>
      <c r="L22" s="49"/>
      <c r="M22" s="49"/>
      <c r="N22" s="49"/>
      <c r="O22" s="49"/>
      <c r="P22" s="49"/>
      <c r="Q22" s="50"/>
      <c r="R22" s="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21" customHeight="1" thickBot="1">
      <c r="A23" s="56"/>
      <c r="B23" s="226" t="s">
        <v>82</v>
      </c>
      <c r="C23" s="227"/>
      <c r="D23" s="119" t="e">
        <f>INPUT!M25</f>
        <v>#DIV/0!</v>
      </c>
      <c r="E23" s="1" t="s">
        <v>5</v>
      </c>
      <c r="F23" s="226" t="s">
        <v>22</v>
      </c>
      <c r="G23" s="227"/>
      <c r="H23" s="120">
        <f>COUNT(D9:N19)-M23-M24</f>
        <v>0</v>
      </c>
      <c r="I23" s="121" t="e">
        <f>H23/COUNT(D9:N19)</f>
        <v>#DIV/0!</v>
      </c>
      <c r="J23" s="148"/>
      <c r="K23" s="226" t="s">
        <v>27</v>
      </c>
      <c r="L23" s="227"/>
      <c r="M23" s="108">
        <f>COUNTIF(D9:N19,"&lt;-"&amp;F6)</f>
        <v>0</v>
      </c>
      <c r="N23" s="90" t="e">
        <f>M23/COUNT(D9:N19)</f>
        <v>#DIV/0!</v>
      </c>
      <c r="O23" s="49"/>
      <c r="P23" s="49"/>
      <c r="Q23" s="58"/>
      <c r="R23" s="6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1" customHeight="1" thickBot="1">
      <c r="A24" s="56"/>
      <c r="B24" s="116"/>
      <c r="C24" s="116"/>
      <c r="D24" s="150"/>
      <c r="F24" s="116"/>
      <c r="G24" s="116"/>
      <c r="H24" s="151"/>
      <c r="I24" s="152"/>
      <c r="J24" s="148"/>
      <c r="K24" s="226" t="s">
        <v>28</v>
      </c>
      <c r="L24" s="227"/>
      <c r="M24" s="109">
        <f>COUNTIF(D9:N19,"&gt;"&amp;F6)</f>
        <v>0</v>
      </c>
      <c r="N24" s="89" t="e">
        <f>M24/COUNT(D9:N19)</f>
        <v>#DIV/0!</v>
      </c>
      <c r="O24" s="49"/>
      <c r="P24" s="49"/>
      <c r="Q24" s="58"/>
      <c r="R24" s="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6.2" thickBot="1">
      <c r="A25" s="56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26.4" customHeight="1" thickBot="1">
      <c r="A26" s="56"/>
      <c r="B26" s="228" t="str">
        <f>CONCATENATE("BSA Level Points calculated from baseline ± ",F6," mm (out of 30) for INNER AREA")</f>
        <v>BSA Level Points calculated from baseline ± 4 mm (out of 30) for INNER AREA</v>
      </c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30"/>
      <c r="N26" s="222" t="e">
        <f>I23*30</f>
        <v>#DIV/0!</v>
      </c>
      <c r="O26" s="223"/>
      <c r="Q26" s="50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23.4" customHeight="1">
      <c r="A27" s="110"/>
      <c r="B27" s="63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64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</sheetData>
  <sheetProtection algorithmName="SHA-512" hashValue="me5BtUhOhorgy3TcJ3gqgfKu/ZQ1rqM26ZQmcBykfKgMAFDCCNWCbYyotGEwZf00WWnuflILr+02F9ICM17TQQ==" saltValue="COgDz4oJcreFfWYlYL0ZGA==" spinCount="100000" sheet="1" objects="1" scenarios="1"/>
  <mergeCells count="11">
    <mergeCell ref="K24:L24"/>
    <mergeCell ref="B26:M26"/>
    <mergeCell ref="N26:O26"/>
    <mergeCell ref="D3:F3"/>
    <mergeCell ref="D4:F4"/>
    <mergeCell ref="J3:L3"/>
    <mergeCell ref="J4:L4"/>
    <mergeCell ref="B6:E6"/>
    <mergeCell ref="B23:C23"/>
    <mergeCell ref="F23:G23"/>
    <mergeCell ref="K23:L23"/>
  </mergeCells>
  <conditionalFormatting sqref="D9:N19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AZ95"/>
  <sheetViews>
    <sheetView zoomScale="85" zoomScaleNormal="85" workbookViewId="0">
      <selection activeCell="F6" sqref="F6:G6"/>
    </sheetView>
  </sheetViews>
  <sheetFormatPr defaultRowHeight="14.4"/>
  <cols>
    <col min="1" max="1" width="2.8984375" style="70" customWidth="1"/>
    <col min="2" max="2" width="6.796875" style="70" customWidth="1"/>
    <col min="3" max="16" width="7.69921875" style="70" customWidth="1"/>
    <col min="17" max="17" width="6.796875" style="70" customWidth="1"/>
    <col min="18" max="18" width="4.59765625" style="70" customWidth="1"/>
    <col min="19" max="16384" width="8.796875" style="70"/>
  </cols>
  <sheetData>
    <row r="1" spans="1:52" s="46" customFormat="1" ht="21">
      <c r="A1" s="40"/>
      <c r="B1" s="41" t="str">
        <f>INPUT!B1</f>
        <v>BowlsSA  Green Levels Points - Revision 6X2 for 35 to 37 m greens, 3m spacing (13x13)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170" t="s">
        <v>23</v>
      </c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1:52" s="46" customFormat="1" ht="10.199999999999999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48"/>
      <c r="O2" s="48"/>
      <c r="P2" s="50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</row>
    <row r="3" spans="1:52" s="46" customFormat="1" ht="19.95" customHeight="1">
      <c r="A3" s="56"/>
      <c r="B3" s="48" t="s">
        <v>1</v>
      </c>
      <c r="C3" s="48"/>
      <c r="D3" s="216">
        <f>INPUT!D3</f>
        <v>0</v>
      </c>
      <c r="E3" s="217"/>
      <c r="F3" s="217"/>
      <c r="G3" s="218"/>
      <c r="I3" s="48" t="s">
        <v>4</v>
      </c>
      <c r="J3" s="164"/>
      <c r="K3" s="216">
        <f>INPUT!J3</f>
        <v>0</v>
      </c>
      <c r="L3" s="217"/>
      <c r="M3" s="218"/>
      <c r="N3" s="48"/>
      <c r="O3" s="48"/>
      <c r="P3" s="50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52" s="46" customFormat="1" ht="19.95" customHeight="1">
      <c r="A4" s="56"/>
      <c r="B4" s="48" t="s">
        <v>3</v>
      </c>
      <c r="C4" s="49"/>
      <c r="D4" s="216">
        <f>INPUT!D4</f>
        <v>0</v>
      </c>
      <c r="E4" s="217"/>
      <c r="F4" s="217"/>
      <c r="G4" s="218"/>
      <c r="J4" s="95" t="s">
        <v>2</v>
      </c>
      <c r="K4" s="219">
        <f>INPUT!J4</f>
        <v>0</v>
      </c>
      <c r="L4" s="220"/>
      <c r="M4" s="221"/>
      <c r="N4" s="48"/>
      <c r="O4" s="48"/>
      <c r="P4" s="50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</row>
    <row r="5" spans="1:52" s="46" customFormat="1" ht="16.2" thickBot="1">
      <c r="A5" s="56"/>
      <c r="B5" s="49"/>
      <c r="C5" s="49"/>
      <c r="D5" s="49"/>
      <c r="E5" s="49"/>
      <c r="F5" s="49"/>
      <c r="G5" s="49"/>
      <c r="H5" s="51"/>
      <c r="I5" s="51"/>
      <c r="J5" s="51"/>
      <c r="K5" s="49"/>
      <c r="L5" s="49"/>
      <c r="M5" s="49"/>
      <c r="N5" s="48"/>
      <c r="O5" s="48"/>
      <c r="P5" s="50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</row>
    <row r="6" spans="1:52" ht="19.95" customHeight="1" thickBot="1">
      <c r="A6" s="56"/>
      <c r="C6" s="231" t="s">
        <v>24</v>
      </c>
      <c r="D6" s="232"/>
      <c r="E6" s="232"/>
      <c r="F6" s="233"/>
      <c r="G6" s="234"/>
      <c r="H6" s="70" t="s">
        <v>5</v>
      </c>
      <c r="I6" s="235" t="s">
        <v>86</v>
      </c>
      <c r="J6" s="235"/>
      <c r="K6" s="165" t="e">
        <f>INPUT!M24</f>
        <v>#DIV/0!</v>
      </c>
      <c r="L6" s="49" t="s">
        <v>5</v>
      </c>
      <c r="M6" s="91"/>
      <c r="N6" s="49"/>
      <c r="O6" s="49"/>
      <c r="P6" s="50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</row>
    <row r="7" spans="1:52" ht="16.2" thickBot="1">
      <c r="A7" s="56"/>
      <c r="B7" s="49"/>
      <c r="C7" s="49"/>
      <c r="D7" s="49"/>
      <c r="E7" s="49"/>
      <c r="F7" s="49"/>
      <c r="G7" s="49"/>
      <c r="H7" s="49"/>
      <c r="I7" s="235" t="s">
        <v>31</v>
      </c>
      <c r="J7" s="235"/>
      <c r="K7" s="165">
        <f>INPUT!H24</f>
        <v>0</v>
      </c>
      <c r="L7" s="49" t="s">
        <v>5</v>
      </c>
      <c r="M7" s="91"/>
      <c r="N7" s="49"/>
      <c r="O7" s="49"/>
      <c r="P7" s="50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</row>
    <row r="8" spans="1:52" ht="19.95" customHeight="1" thickBot="1">
      <c r="A8" s="56"/>
      <c r="B8" s="51"/>
      <c r="C8" s="70" t="s">
        <v>85</v>
      </c>
      <c r="D8" s="71" t="s">
        <v>41</v>
      </c>
      <c r="E8" s="72" t="s">
        <v>25</v>
      </c>
      <c r="F8" s="73" t="s">
        <v>42</v>
      </c>
      <c r="G8" s="91"/>
      <c r="H8" s="91"/>
      <c r="I8" s="235" t="s">
        <v>32</v>
      </c>
      <c r="J8" s="235"/>
      <c r="K8" s="165">
        <f>INPUT!J24</f>
        <v>0</v>
      </c>
      <c r="L8" s="51" t="s">
        <v>5</v>
      </c>
      <c r="M8" s="91"/>
      <c r="N8" s="91"/>
      <c r="O8" s="91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</row>
    <row r="9" spans="1:52" ht="18" thickBot="1">
      <c r="A9" s="74"/>
      <c r="B9" s="75" t="s">
        <v>44</v>
      </c>
      <c r="C9" s="76"/>
      <c r="D9" s="76"/>
      <c r="E9" s="76"/>
      <c r="F9" s="53"/>
      <c r="G9" s="76"/>
      <c r="H9" s="76"/>
      <c r="I9" s="76"/>
      <c r="J9" s="76"/>
      <c r="K9" s="76"/>
      <c r="L9" s="76"/>
      <c r="M9" s="77"/>
      <c r="N9" s="78"/>
      <c r="O9" s="78"/>
      <c r="P9" s="173" t="s">
        <v>43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</row>
    <row r="10" spans="1:52" ht="19.95" customHeight="1">
      <c r="A10" s="74"/>
      <c r="B10" s="79" t="s">
        <v>6</v>
      </c>
      <c r="C10" s="123">
        <f>$F$6-INPUT!C8</f>
        <v>0</v>
      </c>
      <c r="D10" s="124">
        <f>$F$6-INPUT!D8</f>
        <v>0</v>
      </c>
      <c r="E10" s="124">
        <f>$F$6-INPUT!E8</f>
        <v>0</v>
      </c>
      <c r="F10" s="124">
        <f>$F$6-INPUT!F8</f>
        <v>0</v>
      </c>
      <c r="G10" s="124">
        <f>$F$6-INPUT!G8</f>
        <v>0</v>
      </c>
      <c r="H10" s="124">
        <f>$F$6-INPUT!H8</f>
        <v>0</v>
      </c>
      <c r="I10" s="124">
        <f>$F$6-INPUT!I8</f>
        <v>0</v>
      </c>
      <c r="J10" s="124">
        <f>$F$6-INPUT!J8</f>
        <v>0</v>
      </c>
      <c r="K10" s="124">
        <f>$F$6-INPUT!K8</f>
        <v>0</v>
      </c>
      <c r="L10" s="124">
        <f>$F$6-INPUT!L8</f>
        <v>0</v>
      </c>
      <c r="M10" s="124">
        <f>$F$6-INPUT!M8</f>
        <v>0</v>
      </c>
      <c r="N10" s="124">
        <f>$F$6-INPUT!N8</f>
        <v>0</v>
      </c>
      <c r="O10" s="125">
        <f>$F$6-INPUT!O8</f>
        <v>0</v>
      </c>
      <c r="P10" s="173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2" ht="19.95" customHeight="1">
      <c r="A11" s="74"/>
      <c r="B11" s="79" t="s">
        <v>7</v>
      </c>
      <c r="C11" s="126">
        <f>$F$6-INPUT!C9</f>
        <v>0</v>
      </c>
      <c r="D11" s="80">
        <f>$F$6-INPUT!D9</f>
        <v>0</v>
      </c>
      <c r="E11" s="80">
        <f>$F$6-INPUT!E9</f>
        <v>0</v>
      </c>
      <c r="F11" s="80">
        <f>$F$6-INPUT!F9</f>
        <v>0</v>
      </c>
      <c r="G11" s="80">
        <f>$F$6-INPUT!G9</f>
        <v>0</v>
      </c>
      <c r="H11" s="80">
        <f>$F$6-INPUT!H9</f>
        <v>0</v>
      </c>
      <c r="I11" s="80">
        <f>$F$6-INPUT!I9</f>
        <v>0</v>
      </c>
      <c r="J11" s="80">
        <f>$F$6-INPUT!J9</f>
        <v>0</v>
      </c>
      <c r="K11" s="80">
        <f>$F$6-INPUT!K9</f>
        <v>0</v>
      </c>
      <c r="L11" s="80">
        <f>$F$6-INPUT!L9</f>
        <v>0</v>
      </c>
      <c r="M11" s="80">
        <f>$F$6-INPUT!M9</f>
        <v>0</v>
      </c>
      <c r="N11" s="80">
        <f>$F$6-INPUT!N9</f>
        <v>0</v>
      </c>
      <c r="O11" s="127">
        <f>$F$6-INPUT!O9</f>
        <v>0</v>
      </c>
      <c r="P11" s="173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</row>
    <row r="12" spans="1:52" ht="19.95" customHeight="1">
      <c r="A12" s="74"/>
      <c r="B12" s="79" t="s">
        <v>8</v>
      </c>
      <c r="C12" s="126">
        <f>$F$6-INPUT!C10</f>
        <v>0</v>
      </c>
      <c r="D12" s="80">
        <f>$F$6-INPUT!D10</f>
        <v>0</v>
      </c>
      <c r="E12" s="80">
        <f>$F$6-INPUT!E10</f>
        <v>0</v>
      </c>
      <c r="F12" s="80">
        <f>$F$6-INPUT!F10</f>
        <v>0</v>
      </c>
      <c r="G12" s="80">
        <f>$F$6-INPUT!G10</f>
        <v>0</v>
      </c>
      <c r="H12" s="80">
        <f>$F$6-INPUT!H10</f>
        <v>0</v>
      </c>
      <c r="I12" s="80">
        <f>$F$6-INPUT!I10</f>
        <v>0</v>
      </c>
      <c r="J12" s="80">
        <f>$F$6-INPUT!J10</f>
        <v>0</v>
      </c>
      <c r="K12" s="80">
        <f>$F$6-INPUT!K10</f>
        <v>0</v>
      </c>
      <c r="L12" s="80">
        <f>$F$6-INPUT!L10</f>
        <v>0</v>
      </c>
      <c r="M12" s="80">
        <f>$F$6-INPUT!M10</f>
        <v>0</v>
      </c>
      <c r="N12" s="80">
        <f>$F$6-INPUT!N10</f>
        <v>0</v>
      </c>
      <c r="O12" s="127">
        <f>$F$6-INPUT!O10</f>
        <v>0</v>
      </c>
      <c r="P12" s="173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</row>
    <row r="13" spans="1:52" ht="19.95" customHeight="1">
      <c r="A13" s="74"/>
      <c r="B13" s="79" t="s">
        <v>9</v>
      </c>
      <c r="C13" s="126">
        <f>$F$6-INPUT!C11</f>
        <v>0</v>
      </c>
      <c r="D13" s="80">
        <f>$F$6-INPUT!D11</f>
        <v>0</v>
      </c>
      <c r="E13" s="80">
        <f>$F$6-INPUT!E11</f>
        <v>0</v>
      </c>
      <c r="F13" s="80">
        <f>$F$6-INPUT!F11</f>
        <v>0</v>
      </c>
      <c r="G13" s="80">
        <f>$F$6-INPUT!G11</f>
        <v>0</v>
      </c>
      <c r="H13" s="80">
        <f>$F$6-INPUT!H11</f>
        <v>0</v>
      </c>
      <c r="I13" s="80">
        <f>$F$6-INPUT!I11</f>
        <v>0</v>
      </c>
      <c r="J13" s="80">
        <f>$F$6-INPUT!J11</f>
        <v>0</v>
      </c>
      <c r="K13" s="80">
        <f>$F$6-INPUT!K11</f>
        <v>0</v>
      </c>
      <c r="L13" s="80">
        <f>$F$6-INPUT!L11</f>
        <v>0</v>
      </c>
      <c r="M13" s="80">
        <f>$F$6-INPUT!M11</f>
        <v>0</v>
      </c>
      <c r="N13" s="80">
        <f>$F$6-INPUT!N11</f>
        <v>0</v>
      </c>
      <c r="O13" s="127">
        <f>$F$6-INPUT!O11</f>
        <v>0</v>
      </c>
      <c r="P13" s="173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</row>
    <row r="14" spans="1:52" ht="19.95" customHeight="1">
      <c r="A14" s="74"/>
      <c r="B14" s="79" t="s">
        <v>10</v>
      </c>
      <c r="C14" s="126">
        <f>$F$6-INPUT!C12</f>
        <v>0</v>
      </c>
      <c r="D14" s="80">
        <f>$F$6-INPUT!D12</f>
        <v>0</v>
      </c>
      <c r="E14" s="80">
        <f>$F$6-INPUT!E12</f>
        <v>0</v>
      </c>
      <c r="F14" s="80">
        <f>$F$6-INPUT!F12</f>
        <v>0</v>
      </c>
      <c r="G14" s="80">
        <f>$F$6-INPUT!G12</f>
        <v>0</v>
      </c>
      <c r="H14" s="80">
        <f>$F$6-INPUT!H12</f>
        <v>0</v>
      </c>
      <c r="I14" s="80">
        <f>$F$6-INPUT!I12</f>
        <v>0</v>
      </c>
      <c r="J14" s="80">
        <f>$F$6-INPUT!J12</f>
        <v>0</v>
      </c>
      <c r="K14" s="80">
        <f>$F$6-INPUT!K12</f>
        <v>0</v>
      </c>
      <c r="L14" s="80">
        <f>$F$6-INPUT!L12</f>
        <v>0</v>
      </c>
      <c r="M14" s="80">
        <f>$F$6-INPUT!M12</f>
        <v>0</v>
      </c>
      <c r="N14" s="80">
        <f>$F$6-INPUT!N12</f>
        <v>0</v>
      </c>
      <c r="O14" s="127">
        <f>$F$6-INPUT!O12</f>
        <v>0</v>
      </c>
      <c r="P14" s="173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</row>
    <row r="15" spans="1:52" ht="19.95" customHeight="1">
      <c r="A15" s="74"/>
      <c r="B15" s="79" t="s">
        <v>11</v>
      </c>
      <c r="C15" s="126">
        <f>$F$6-INPUT!C13</f>
        <v>0</v>
      </c>
      <c r="D15" s="80">
        <f>$F$6-INPUT!D13</f>
        <v>0</v>
      </c>
      <c r="E15" s="80">
        <f>$F$6-INPUT!E13</f>
        <v>0</v>
      </c>
      <c r="F15" s="80">
        <f>$F$6-INPUT!F13</f>
        <v>0</v>
      </c>
      <c r="G15" s="80">
        <f>$F$6-INPUT!G13</f>
        <v>0</v>
      </c>
      <c r="H15" s="80">
        <f>$F$6-INPUT!H13</f>
        <v>0</v>
      </c>
      <c r="I15" s="80">
        <f>$F$6-INPUT!I13</f>
        <v>0</v>
      </c>
      <c r="J15" s="80">
        <f>$F$6-INPUT!J13</f>
        <v>0</v>
      </c>
      <c r="K15" s="80">
        <f>$F$6-INPUT!K13</f>
        <v>0</v>
      </c>
      <c r="L15" s="80">
        <f>$F$6-INPUT!L13</f>
        <v>0</v>
      </c>
      <c r="M15" s="80">
        <f>$F$6-INPUT!M13</f>
        <v>0</v>
      </c>
      <c r="N15" s="80">
        <f>$F$6-INPUT!N13</f>
        <v>0</v>
      </c>
      <c r="O15" s="127">
        <f>$F$6-INPUT!O13</f>
        <v>0</v>
      </c>
      <c r="P15" s="173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</row>
    <row r="16" spans="1:52" ht="19.95" customHeight="1">
      <c r="A16" s="74"/>
      <c r="B16" s="79" t="s">
        <v>12</v>
      </c>
      <c r="C16" s="126">
        <f>$F$6-INPUT!C14</f>
        <v>0</v>
      </c>
      <c r="D16" s="80">
        <f>$F$6-INPUT!D14</f>
        <v>0</v>
      </c>
      <c r="E16" s="80">
        <f>$F$6-INPUT!E14</f>
        <v>0</v>
      </c>
      <c r="F16" s="80">
        <f>$F$6-INPUT!F14</f>
        <v>0</v>
      </c>
      <c r="G16" s="80">
        <f>$F$6-INPUT!G14</f>
        <v>0</v>
      </c>
      <c r="H16" s="80">
        <f>$F$6-INPUT!H14</f>
        <v>0</v>
      </c>
      <c r="I16" s="80">
        <f>$F$6-INPUT!I14</f>
        <v>0</v>
      </c>
      <c r="J16" s="80">
        <f>$F$6-INPUT!J14</f>
        <v>0</v>
      </c>
      <c r="K16" s="80">
        <f>$F$6-INPUT!K14</f>
        <v>0</v>
      </c>
      <c r="L16" s="80">
        <f>$F$6-INPUT!L14</f>
        <v>0</v>
      </c>
      <c r="M16" s="80">
        <f>$F$6-INPUT!M14</f>
        <v>0</v>
      </c>
      <c r="N16" s="80">
        <f>$F$6-INPUT!N14</f>
        <v>0</v>
      </c>
      <c r="O16" s="127">
        <f>$F$6-INPUT!O14</f>
        <v>0</v>
      </c>
      <c r="P16" s="173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</row>
    <row r="17" spans="1:52" ht="19.95" customHeight="1">
      <c r="A17" s="74"/>
      <c r="B17" s="79" t="s">
        <v>13</v>
      </c>
      <c r="C17" s="126">
        <f>$F$6-INPUT!C15</f>
        <v>0</v>
      </c>
      <c r="D17" s="80">
        <f>$F$6-INPUT!D15</f>
        <v>0</v>
      </c>
      <c r="E17" s="80">
        <f>$F$6-INPUT!E15</f>
        <v>0</v>
      </c>
      <c r="F17" s="80">
        <f>$F$6-INPUT!F15</f>
        <v>0</v>
      </c>
      <c r="G17" s="80">
        <f>$F$6-INPUT!G15</f>
        <v>0</v>
      </c>
      <c r="H17" s="80">
        <f>$F$6-INPUT!H15</f>
        <v>0</v>
      </c>
      <c r="I17" s="80">
        <f>$F$6-INPUT!I15</f>
        <v>0</v>
      </c>
      <c r="J17" s="80">
        <f>$F$6-INPUT!J15</f>
        <v>0</v>
      </c>
      <c r="K17" s="80">
        <f>$F$6-INPUT!K15</f>
        <v>0</v>
      </c>
      <c r="L17" s="80">
        <f>$F$6-INPUT!L15</f>
        <v>0</v>
      </c>
      <c r="M17" s="80">
        <f>$F$6-INPUT!M15</f>
        <v>0</v>
      </c>
      <c r="N17" s="80">
        <f>$F$6-INPUT!N15</f>
        <v>0</v>
      </c>
      <c r="O17" s="127">
        <f>$F$6-INPUT!O15</f>
        <v>0</v>
      </c>
      <c r="P17" s="173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</row>
    <row r="18" spans="1:52" ht="19.95" customHeight="1">
      <c r="A18" s="74"/>
      <c r="B18" s="79" t="s">
        <v>14</v>
      </c>
      <c r="C18" s="126">
        <f>$F$6-INPUT!C16</f>
        <v>0</v>
      </c>
      <c r="D18" s="80">
        <f>$F$6-INPUT!D16</f>
        <v>0</v>
      </c>
      <c r="E18" s="80">
        <f>$F$6-INPUT!E16</f>
        <v>0</v>
      </c>
      <c r="F18" s="80">
        <f>$F$6-INPUT!F16</f>
        <v>0</v>
      </c>
      <c r="G18" s="80">
        <f>$F$6-INPUT!G16</f>
        <v>0</v>
      </c>
      <c r="H18" s="80">
        <f>$F$6-INPUT!H16</f>
        <v>0</v>
      </c>
      <c r="I18" s="80">
        <f>$F$6-INPUT!I16</f>
        <v>0</v>
      </c>
      <c r="J18" s="80">
        <f>$F$6-INPUT!J16</f>
        <v>0</v>
      </c>
      <c r="K18" s="80">
        <f>$F$6-INPUT!K16</f>
        <v>0</v>
      </c>
      <c r="L18" s="80">
        <f>$F$6-INPUT!L16</f>
        <v>0</v>
      </c>
      <c r="M18" s="80">
        <f>$F$6-INPUT!M16</f>
        <v>0</v>
      </c>
      <c r="N18" s="80">
        <f>$F$6-INPUT!N16</f>
        <v>0</v>
      </c>
      <c r="O18" s="127">
        <f>$F$6-INPUT!O16</f>
        <v>0</v>
      </c>
      <c r="P18" s="173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</row>
    <row r="19" spans="1:52" ht="19.95" customHeight="1">
      <c r="A19" s="74"/>
      <c r="B19" s="79" t="s">
        <v>15</v>
      </c>
      <c r="C19" s="126">
        <f>$F$6-INPUT!C17</f>
        <v>0</v>
      </c>
      <c r="D19" s="80">
        <f>$F$6-INPUT!D17</f>
        <v>0</v>
      </c>
      <c r="E19" s="80">
        <f>$F$6-INPUT!E17</f>
        <v>0</v>
      </c>
      <c r="F19" s="80">
        <f>$F$6-INPUT!F17</f>
        <v>0</v>
      </c>
      <c r="G19" s="80">
        <f>$F$6-INPUT!G17</f>
        <v>0</v>
      </c>
      <c r="H19" s="80">
        <f>$F$6-INPUT!H17</f>
        <v>0</v>
      </c>
      <c r="I19" s="80">
        <f>$F$6-INPUT!I17</f>
        <v>0</v>
      </c>
      <c r="J19" s="80">
        <f>$F$6-INPUT!J17</f>
        <v>0</v>
      </c>
      <c r="K19" s="80">
        <f>$F$6-INPUT!K17</f>
        <v>0</v>
      </c>
      <c r="L19" s="80">
        <f>$F$6-INPUT!L17</f>
        <v>0</v>
      </c>
      <c r="M19" s="80">
        <f>$F$6-INPUT!M17</f>
        <v>0</v>
      </c>
      <c r="N19" s="80">
        <f>$F$6-INPUT!N17</f>
        <v>0</v>
      </c>
      <c r="O19" s="127">
        <f>$F$6-INPUT!O17</f>
        <v>0</v>
      </c>
      <c r="P19" s="173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</row>
    <row r="20" spans="1:52" ht="19.95" customHeight="1">
      <c r="A20" s="74"/>
      <c r="B20" s="79" t="s">
        <v>16</v>
      </c>
      <c r="C20" s="126">
        <f>$F$6-INPUT!C18</f>
        <v>0</v>
      </c>
      <c r="D20" s="80">
        <f>$F$6-INPUT!D18</f>
        <v>0</v>
      </c>
      <c r="E20" s="80">
        <f>$F$6-INPUT!E18</f>
        <v>0</v>
      </c>
      <c r="F20" s="80">
        <f>$F$6-INPUT!F18</f>
        <v>0</v>
      </c>
      <c r="G20" s="80">
        <f>$F$6-INPUT!G18</f>
        <v>0</v>
      </c>
      <c r="H20" s="80">
        <f>$F$6-INPUT!H18</f>
        <v>0</v>
      </c>
      <c r="I20" s="80">
        <f>$F$6-INPUT!I18</f>
        <v>0</v>
      </c>
      <c r="J20" s="80">
        <f>$F$6-INPUT!J18</f>
        <v>0</v>
      </c>
      <c r="K20" s="80">
        <f>$F$6-INPUT!K18</f>
        <v>0</v>
      </c>
      <c r="L20" s="80">
        <f>$F$6-INPUT!L18</f>
        <v>0</v>
      </c>
      <c r="M20" s="80">
        <f>$F$6-INPUT!M18</f>
        <v>0</v>
      </c>
      <c r="N20" s="80">
        <f>$F$6-INPUT!N18</f>
        <v>0</v>
      </c>
      <c r="O20" s="127">
        <f>$F$6-INPUT!O18</f>
        <v>0</v>
      </c>
      <c r="P20" s="173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</row>
    <row r="21" spans="1:52" ht="19.95" customHeight="1">
      <c r="A21" s="74"/>
      <c r="B21" s="79" t="s">
        <v>17</v>
      </c>
      <c r="C21" s="126">
        <f>$F$6-INPUT!C19</f>
        <v>0</v>
      </c>
      <c r="D21" s="80">
        <f>$F$6-INPUT!D19</f>
        <v>0</v>
      </c>
      <c r="E21" s="80">
        <f>$F$6-INPUT!E19</f>
        <v>0</v>
      </c>
      <c r="F21" s="80">
        <f>$F$6-INPUT!F19</f>
        <v>0</v>
      </c>
      <c r="G21" s="80">
        <f>$F$6-INPUT!G19</f>
        <v>0</v>
      </c>
      <c r="H21" s="80">
        <f>$F$6-INPUT!H19</f>
        <v>0</v>
      </c>
      <c r="I21" s="80">
        <f>$F$6-INPUT!I19</f>
        <v>0</v>
      </c>
      <c r="J21" s="80">
        <f>$F$6-INPUT!J19</f>
        <v>0</v>
      </c>
      <c r="K21" s="80">
        <f>$F$6-INPUT!K19</f>
        <v>0</v>
      </c>
      <c r="L21" s="80">
        <f>$F$6-INPUT!L19</f>
        <v>0</v>
      </c>
      <c r="M21" s="80">
        <f>$F$6-INPUT!M19</f>
        <v>0</v>
      </c>
      <c r="N21" s="80">
        <f>$F$6-INPUT!N19</f>
        <v>0</v>
      </c>
      <c r="O21" s="127">
        <f>$F$6-INPUT!O19</f>
        <v>0</v>
      </c>
      <c r="P21" s="173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</row>
    <row r="22" spans="1:52" ht="19.95" customHeight="1">
      <c r="A22" s="74"/>
      <c r="B22" s="79" t="s">
        <v>18</v>
      </c>
      <c r="C22" s="126">
        <f>$F$6-INPUT!C20</f>
        <v>0</v>
      </c>
      <c r="D22" s="80">
        <f>$F$6-INPUT!D20</f>
        <v>0</v>
      </c>
      <c r="E22" s="80">
        <f>$F$6-INPUT!E20</f>
        <v>0</v>
      </c>
      <c r="F22" s="80">
        <f>$F$6-INPUT!F20</f>
        <v>0</v>
      </c>
      <c r="G22" s="80">
        <f>$F$6-INPUT!G20</f>
        <v>0</v>
      </c>
      <c r="H22" s="80">
        <f>$F$6-INPUT!H20</f>
        <v>0</v>
      </c>
      <c r="I22" s="80">
        <f>$F$6-INPUT!I20</f>
        <v>0</v>
      </c>
      <c r="J22" s="80">
        <f>$F$6-INPUT!J20</f>
        <v>0</v>
      </c>
      <c r="K22" s="80">
        <f>$F$6-INPUT!K20</f>
        <v>0</v>
      </c>
      <c r="L22" s="80">
        <f>$F$6-INPUT!L20</f>
        <v>0</v>
      </c>
      <c r="M22" s="80">
        <f>$F$6-INPUT!M20</f>
        <v>0</v>
      </c>
      <c r="N22" s="80">
        <f>$F$6-INPUT!N20</f>
        <v>0</v>
      </c>
      <c r="O22" s="127">
        <f>$F$6-INPUT!O20</f>
        <v>0</v>
      </c>
      <c r="P22" s="173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</row>
    <row r="23" spans="1:52" ht="19.95" customHeight="1">
      <c r="A23" s="74"/>
      <c r="B23" s="83" t="s">
        <v>45</v>
      </c>
      <c r="C23" s="79" t="s">
        <v>6</v>
      </c>
      <c r="D23" s="79" t="s">
        <v>7</v>
      </c>
      <c r="E23" s="79" t="s">
        <v>8</v>
      </c>
      <c r="F23" s="79" t="s">
        <v>9</v>
      </c>
      <c r="G23" s="79" t="s">
        <v>10</v>
      </c>
      <c r="H23" s="79" t="s">
        <v>11</v>
      </c>
      <c r="I23" s="79" t="s">
        <v>12</v>
      </c>
      <c r="J23" s="79" t="s">
        <v>13</v>
      </c>
      <c r="K23" s="79" t="s">
        <v>14</v>
      </c>
      <c r="L23" s="79" t="s">
        <v>15</v>
      </c>
      <c r="M23" s="79" t="s">
        <v>16</v>
      </c>
      <c r="N23" s="79" t="s">
        <v>17</v>
      </c>
      <c r="O23" s="79" t="s">
        <v>18</v>
      </c>
      <c r="P23" s="173" t="s">
        <v>46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</row>
    <row r="24" spans="1:52" ht="15.6">
      <c r="A24" s="74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81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</row>
    <row r="25" spans="1:52" ht="16.2" thickBot="1">
      <c r="A25" s="74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81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</row>
    <row r="26" spans="1:52" ht="19.95" customHeight="1" thickBot="1">
      <c r="A26" s="74"/>
      <c r="B26" s="231" t="s">
        <v>91</v>
      </c>
      <c r="C26" s="232"/>
      <c r="D26" s="232"/>
      <c r="E26" s="163">
        <f>F6</f>
        <v>0</v>
      </c>
      <c r="G26" s="161" t="s">
        <v>87</v>
      </c>
      <c r="H26" s="162"/>
      <c r="I26" s="162"/>
      <c r="J26" s="84">
        <f>MAX(C10:O22)</f>
        <v>0</v>
      </c>
      <c r="L26" s="161" t="s">
        <v>88</v>
      </c>
      <c r="M26" s="162"/>
      <c r="N26" s="162"/>
      <c r="O26" s="85">
        <f>MIN(C10:O22)</f>
        <v>0</v>
      </c>
      <c r="P26" s="86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</row>
    <row r="27" spans="1:52" ht="19.95" customHeight="1" thickBot="1">
      <c r="A27" s="74"/>
      <c r="B27" s="236" t="s">
        <v>92</v>
      </c>
      <c r="C27" s="237"/>
      <c r="D27" s="237"/>
      <c r="E27" s="88">
        <f>COUNTIFS(C10:O22,"&gt;=-1",C10:O22,"&lt;=1")/COUNT(C10:O22)</f>
        <v>1</v>
      </c>
      <c r="G27" s="161" t="s">
        <v>40</v>
      </c>
      <c r="H27" s="162"/>
      <c r="I27" s="162"/>
      <c r="J27" s="89">
        <f>COUNTIF(C10:O22,"&gt;1")/COUNT(C10:O22)</f>
        <v>0</v>
      </c>
      <c r="L27" s="161" t="s">
        <v>26</v>
      </c>
      <c r="M27" s="162"/>
      <c r="N27" s="162"/>
      <c r="O27" s="90">
        <f>COUNTIF(C10:O22,"&lt;-1")/COUNT(C10:O22)</f>
        <v>0</v>
      </c>
      <c r="P27" s="86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</row>
    <row r="28" spans="1:52" ht="15.6">
      <c r="A28" s="74"/>
      <c r="B28" s="51"/>
      <c r="C28" s="51"/>
      <c r="D28" s="51"/>
      <c r="E28" s="49"/>
      <c r="F28" s="51"/>
      <c r="G28" s="51"/>
      <c r="H28" s="51"/>
      <c r="I28" s="91"/>
      <c r="J28" s="91"/>
      <c r="K28" s="91"/>
      <c r="L28" s="91"/>
      <c r="M28" s="91"/>
      <c r="N28" s="91"/>
      <c r="O28" s="91"/>
      <c r="P28" s="86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</row>
    <row r="29" spans="1:52" ht="16.2" thickBot="1">
      <c r="A29" s="74"/>
      <c r="B29" s="48" t="s">
        <v>52</v>
      </c>
      <c r="C29" s="49"/>
      <c r="D29" s="49"/>
      <c r="E29" s="49"/>
      <c r="F29" s="51"/>
      <c r="G29" s="51"/>
      <c r="H29" s="51"/>
      <c r="I29" s="51"/>
      <c r="J29" s="51"/>
      <c r="K29" s="51"/>
      <c r="L29" s="51"/>
      <c r="M29" s="51"/>
      <c r="N29" s="49"/>
      <c r="O29" s="49"/>
      <c r="P29" s="86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</row>
    <row r="30" spans="1:52" ht="16.2" thickBot="1">
      <c r="A30" s="74"/>
      <c r="B30" s="49"/>
      <c r="C30" s="92" t="s">
        <v>39</v>
      </c>
      <c r="D30" s="143">
        <v>36</v>
      </c>
      <c r="E30" s="51" t="s">
        <v>34</v>
      </c>
      <c r="F30" s="238" t="s">
        <v>54</v>
      </c>
      <c r="G30" s="239"/>
      <c r="H30" s="166">
        <f>D30*D31</f>
        <v>1296</v>
      </c>
      <c r="I30" s="91" t="s">
        <v>53</v>
      </c>
      <c r="J30" s="161" t="s">
        <v>50</v>
      </c>
      <c r="K30" s="162"/>
      <c r="L30" s="162"/>
      <c r="M30" s="168">
        <f>SUMIF(C10:O22,"&lt;0")*H31/1000*(-1)</f>
        <v>0</v>
      </c>
      <c r="N30" s="91" t="s">
        <v>49</v>
      </c>
      <c r="O30" s="91"/>
      <c r="P30" s="86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</row>
    <row r="31" spans="1:52" ht="16.2" thickBot="1">
      <c r="A31" s="74"/>
      <c r="B31" s="49"/>
      <c r="C31" s="92" t="s">
        <v>38</v>
      </c>
      <c r="D31" s="143">
        <v>36</v>
      </c>
      <c r="E31" s="51" t="s">
        <v>34</v>
      </c>
      <c r="F31" s="238" t="s">
        <v>55</v>
      </c>
      <c r="G31" s="239"/>
      <c r="H31" s="167">
        <f>D30*D31/COUNT(C10:O22)</f>
        <v>7.668639053254438</v>
      </c>
      <c r="I31" s="91" t="s">
        <v>53</v>
      </c>
      <c r="J31" s="161" t="s">
        <v>51</v>
      </c>
      <c r="K31" s="162"/>
      <c r="L31" s="162"/>
      <c r="M31" s="169">
        <f>SUMIF(C10:O22,"&gt;0")*H31/1000</f>
        <v>0</v>
      </c>
      <c r="N31" s="91" t="s">
        <v>49</v>
      </c>
      <c r="O31" s="91"/>
      <c r="P31" s="86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</row>
    <row r="32" spans="1:52" ht="15.6">
      <c r="A32" s="9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94"/>
      <c r="O32" s="63"/>
      <c r="P32" s="64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</row>
    <row r="33" spans="1:52" ht="15.6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</row>
    <row r="34" spans="1:52" ht="15.6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</row>
    <row r="35" spans="1:52" ht="15.6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</row>
    <row r="36" spans="1:52" ht="15.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</row>
    <row r="37" spans="1:52" ht="15.6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</row>
    <row r="38" spans="1:52" ht="15.6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</row>
    <row r="39" spans="1:52" ht="15.6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</row>
    <row r="40" spans="1:52" ht="15.6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</row>
    <row r="41" spans="1:52" ht="15.6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</row>
    <row r="42" spans="1:52" ht="15.6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</row>
    <row r="43" spans="1:52" ht="15.6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</row>
    <row r="44" spans="1:52" ht="15.6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</row>
    <row r="45" spans="1:52" ht="15.6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</row>
    <row r="46" spans="1:52" ht="15.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</row>
    <row r="47" spans="1:52" ht="15.6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</row>
    <row r="48" spans="1:52" ht="15.6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</row>
    <row r="49" spans="1:52" ht="15.6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</row>
    <row r="50" spans="1:52" ht="15.6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</row>
    <row r="51" spans="1:52" ht="15.6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</row>
    <row r="52" spans="1:52" ht="15.6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</row>
    <row r="53" spans="1:52" ht="15.6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</row>
    <row r="54" spans="1:52" ht="15.6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</row>
    <row r="55" spans="1:52" ht="15.6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</row>
    <row r="56" spans="1:52" ht="15.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</row>
    <row r="57" spans="1:52" ht="15.6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</row>
    <row r="58" spans="1:52" ht="15.6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</row>
    <row r="59" spans="1:52" ht="15.6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</row>
    <row r="60" spans="1:52" ht="15.6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</row>
    <row r="61" spans="1:52" ht="15.6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</row>
    <row r="62" spans="1:52" ht="15.6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</row>
    <row r="63" spans="1:52" ht="15.6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</row>
    <row r="64" spans="1:52" ht="15.6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</row>
    <row r="65" spans="1:52" ht="15.6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</row>
    <row r="66" spans="1:52" ht="15.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</row>
    <row r="67" spans="1:52" ht="15.6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</row>
    <row r="68" spans="1:52" ht="15.6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</row>
    <row r="69" spans="1:52" ht="15.6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</row>
    <row r="70" spans="1:52" ht="15.6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</row>
    <row r="71" spans="1:52" ht="15.6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</row>
    <row r="72" spans="1:52" ht="15.6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</row>
    <row r="73" spans="1:52" ht="15.6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</row>
    <row r="74" spans="1:52" ht="15.6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</row>
    <row r="75" spans="1:52" ht="15.6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</row>
    <row r="76" spans="1:52" ht="15.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</row>
    <row r="77" spans="1:52" ht="15.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</row>
    <row r="78" spans="1:52" ht="15.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</row>
    <row r="79" spans="1:52" ht="15.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</row>
    <row r="80" spans="1:52" ht="15.6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</row>
    <row r="81" spans="1:52" ht="15.6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</row>
    <row r="82" spans="1:52" ht="15.6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</row>
    <row r="83" spans="1:52" ht="15.6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</row>
    <row r="84" spans="1:52" ht="15.6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</row>
    <row r="85" spans="1:52" ht="15.6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</row>
    <row r="86" spans="1:52" ht="15.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</row>
    <row r="87" spans="1:52" ht="15.6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</row>
    <row r="88" spans="1:52" ht="15.6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</row>
    <row r="89" spans="1:52" ht="15.6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</row>
    <row r="90" spans="1:52" ht="15.6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</row>
    <row r="91" spans="1:52" ht="15.6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</row>
    <row r="92" spans="1:52" ht="15.6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</row>
    <row r="93" spans="1:52" ht="15.6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</row>
    <row r="94" spans="1:52" ht="15.6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</row>
    <row r="95" spans="1:52" ht="15.6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</row>
  </sheetData>
  <sheetProtection algorithmName="SHA-512" hashValue="Cy0B1GiNVcELpmMGc8yz3oXrChXaAzbwCOhRZbFnVrpq7DEEVlTQuCONArwEIUnB03DqYD9jTnnbDTRQCpmbcw==" saltValue="5P5liCYf13YRexshlYLs2Q==" spinCount="100000" sheet="1" objects="1" scenarios="1"/>
  <mergeCells count="13">
    <mergeCell ref="I7:J7"/>
    <mergeCell ref="I8:J8"/>
    <mergeCell ref="B26:D26"/>
    <mergeCell ref="B27:D27"/>
    <mergeCell ref="F31:G31"/>
    <mergeCell ref="F30:G30"/>
    <mergeCell ref="K3:M3"/>
    <mergeCell ref="K4:M4"/>
    <mergeCell ref="C6:E6"/>
    <mergeCell ref="F6:G6"/>
    <mergeCell ref="I6:J6"/>
    <mergeCell ref="D3:G3"/>
    <mergeCell ref="D4:G4"/>
  </mergeCells>
  <phoneticPr fontId="35" type="noConversion"/>
  <conditionalFormatting sqref="C10:O22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2" orientation="landscape" horizontalDpi="4294967293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P95"/>
  <sheetViews>
    <sheetView zoomScale="70" zoomScaleNormal="70" workbookViewId="0">
      <selection activeCell="B1" sqref="B1"/>
    </sheetView>
  </sheetViews>
  <sheetFormatPr defaultRowHeight="13.8"/>
  <cols>
    <col min="1" max="1" width="3" style="16" customWidth="1"/>
    <col min="2" max="2" width="6" style="16" customWidth="1"/>
    <col min="3" max="16" width="8.69921875" style="16" customWidth="1"/>
    <col min="17" max="17" width="0.59765625" style="16" customWidth="1"/>
    <col min="18" max="25" width="8.796875" style="16"/>
    <col min="26" max="42" width="9.19921875" style="16" customWidth="1"/>
    <col min="43" max="16384" width="8.796875" style="16"/>
  </cols>
  <sheetData>
    <row r="1" spans="1:42" s="46" customFormat="1" ht="24" customHeight="1">
      <c r="A1" s="40"/>
      <c r="B1" s="41" t="str">
        <f>INPUT!B1</f>
        <v>BowlsSA  Green Levels Points - Revision 6X2 for 35 to 37 m greens, 3m spacing (13x13)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 t="s">
        <v>75</v>
      </c>
      <c r="P1" s="43"/>
      <c r="Q1" s="4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1:42" s="46" customFormat="1" ht="19.95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8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</row>
    <row r="3" spans="1:42" s="46" customFormat="1" ht="24" customHeight="1">
      <c r="A3" s="56"/>
      <c r="B3" s="52" t="s">
        <v>1</v>
      </c>
      <c r="D3" s="240"/>
      <c r="E3" s="241"/>
      <c r="F3" s="242"/>
      <c r="G3" s="51"/>
      <c r="H3" s="95" t="s">
        <v>89</v>
      </c>
      <c r="I3" s="243"/>
      <c r="J3" s="244"/>
      <c r="K3" s="245"/>
      <c r="L3" s="66"/>
      <c r="M3" s="52" t="s">
        <v>70</v>
      </c>
      <c r="N3" s="51"/>
      <c r="P3" s="49"/>
      <c r="Q3" s="50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</row>
    <row r="4" spans="1:42" s="46" customFormat="1" ht="24" customHeight="1">
      <c r="A4" s="56"/>
      <c r="B4" s="52" t="s">
        <v>3</v>
      </c>
      <c r="D4" s="240"/>
      <c r="E4" s="241"/>
      <c r="F4" s="242"/>
      <c r="G4" s="51"/>
      <c r="H4" s="95" t="s">
        <v>4</v>
      </c>
      <c r="I4" s="243"/>
      <c r="J4" s="244"/>
      <c r="K4" s="245"/>
      <c r="L4" s="66"/>
      <c r="M4" s="243"/>
      <c r="N4" s="245"/>
      <c r="P4" s="49"/>
      <c r="Q4" s="50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</row>
    <row r="5" spans="1:42" s="46" customFormat="1" ht="19.95" customHeight="1" thickBot="1">
      <c r="A5" s="56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1"/>
      <c r="O5" s="49"/>
      <c r="P5" s="49"/>
      <c r="Q5" s="58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</row>
    <row r="6" spans="1:42" s="46" customFormat="1" ht="28.05" customHeight="1" thickBot="1">
      <c r="A6" s="56"/>
      <c r="B6" s="116" t="s">
        <v>44</v>
      </c>
      <c r="C6" s="128" t="s">
        <v>6</v>
      </c>
      <c r="D6" s="133" t="s">
        <v>7</v>
      </c>
      <c r="E6" s="129" t="s">
        <v>8</v>
      </c>
      <c r="F6" s="130" t="s">
        <v>9</v>
      </c>
      <c r="G6" s="128" t="s">
        <v>10</v>
      </c>
      <c r="H6" s="133" t="s">
        <v>11</v>
      </c>
      <c r="I6" s="129" t="s">
        <v>12</v>
      </c>
      <c r="J6" s="130" t="s">
        <v>13</v>
      </c>
      <c r="K6" s="128" t="s">
        <v>14</v>
      </c>
      <c r="L6" s="133" t="s">
        <v>15</v>
      </c>
      <c r="M6" s="129" t="s">
        <v>16</v>
      </c>
      <c r="N6" s="130" t="s">
        <v>17</v>
      </c>
      <c r="O6" s="190" t="s">
        <v>18</v>
      </c>
      <c r="P6" s="115" t="s">
        <v>43</v>
      </c>
      <c r="Q6" s="96"/>
      <c r="R6" s="97"/>
      <c r="S6" s="97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</row>
    <row r="7" spans="1:42" s="46" customFormat="1" ht="28.05" customHeight="1">
      <c r="A7" s="56"/>
      <c r="B7" s="199" t="s">
        <v>6</v>
      </c>
      <c r="C7" s="99"/>
      <c r="D7" s="98"/>
      <c r="E7" s="136"/>
      <c r="F7" s="139"/>
      <c r="G7" s="99"/>
      <c r="H7" s="98"/>
      <c r="I7" s="136"/>
      <c r="J7" s="139"/>
      <c r="K7" s="99"/>
      <c r="L7" s="98"/>
      <c r="M7" s="136"/>
      <c r="N7" s="139"/>
      <c r="O7" s="191"/>
      <c r="P7" s="18"/>
      <c r="Q7" s="50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</row>
    <row r="8" spans="1:42" s="46" customFormat="1" ht="28.05" customHeight="1" thickBot="1">
      <c r="A8" s="56"/>
      <c r="B8" s="200" t="s">
        <v>7</v>
      </c>
      <c r="C8" s="135"/>
      <c r="D8" s="134"/>
      <c r="E8" s="137"/>
      <c r="F8" s="140"/>
      <c r="G8" s="135"/>
      <c r="H8" s="134"/>
      <c r="I8" s="137"/>
      <c r="J8" s="140"/>
      <c r="K8" s="135"/>
      <c r="L8" s="134"/>
      <c r="M8" s="137"/>
      <c r="N8" s="140"/>
      <c r="O8" s="192"/>
      <c r="P8" s="18"/>
      <c r="Q8" s="58"/>
      <c r="R8" s="97"/>
      <c r="S8" s="97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</row>
    <row r="9" spans="1:42" ht="28.05" customHeight="1">
      <c r="A9" s="56"/>
      <c r="B9" s="201" t="s">
        <v>8</v>
      </c>
      <c r="C9" s="131"/>
      <c r="D9" s="132"/>
      <c r="E9" s="138"/>
      <c r="F9" s="141"/>
      <c r="G9" s="131"/>
      <c r="H9" s="132"/>
      <c r="I9" s="138"/>
      <c r="J9" s="141"/>
      <c r="K9" s="131"/>
      <c r="L9" s="132"/>
      <c r="M9" s="138"/>
      <c r="N9" s="141"/>
      <c r="O9" s="193"/>
      <c r="P9" s="18"/>
      <c r="Q9" s="33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</row>
    <row r="10" spans="1:42" ht="28.05" customHeight="1" thickBot="1">
      <c r="A10" s="56"/>
      <c r="B10" s="200" t="s">
        <v>9</v>
      </c>
      <c r="C10" s="135"/>
      <c r="D10" s="134"/>
      <c r="E10" s="137"/>
      <c r="F10" s="140"/>
      <c r="G10" s="135"/>
      <c r="H10" s="134"/>
      <c r="I10" s="137"/>
      <c r="J10" s="140"/>
      <c r="K10" s="135"/>
      <c r="L10" s="134"/>
      <c r="M10" s="137"/>
      <c r="N10" s="140"/>
      <c r="O10" s="192"/>
      <c r="P10" s="115"/>
      <c r="Q10" s="33"/>
      <c r="R10" s="97"/>
      <c r="S10" s="97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</row>
    <row r="11" spans="1:42" ht="28.05" customHeight="1">
      <c r="A11" s="56"/>
      <c r="B11" s="199" t="s">
        <v>10</v>
      </c>
      <c r="C11" s="99"/>
      <c r="D11" s="98"/>
      <c r="E11" s="136"/>
      <c r="F11" s="139"/>
      <c r="G11" s="99"/>
      <c r="H11" s="98"/>
      <c r="I11" s="136"/>
      <c r="J11" s="139"/>
      <c r="K11" s="99"/>
      <c r="L11" s="98"/>
      <c r="M11" s="136"/>
      <c r="N11" s="139"/>
      <c r="O11" s="191"/>
      <c r="P11" s="18"/>
      <c r="Q11" s="33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</row>
    <row r="12" spans="1:42" ht="28.05" customHeight="1" thickBot="1">
      <c r="A12" s="56"/>
      <c r="B12" s="200" t="s">
        <v>11</v>
      </c>
      <c r="C12" s="135"/>
      <c r="D12" s="134"/>
      <c r="E12" s="137"/>
      <c r="F12" s="140"/>
      <c r="G12" s="135"/>
      <c r="H12" s="134"/>
      <c r="I12" s="137"/>
      <c r="J12" s="140"/>
      <c r="K12" s="135"/>
      <c r="L12" s="134"/>
      <c r="M12" s="137"/>
      <c r="N12" s="140"/>
      <c r="O12" s="192"/>
      <c r="P12" s="18"/>
      <c r="Q12" s="33"/>
      <c r="R12" s="97"/>
      <c r="S12" s="97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</row>
    <row r="13" spans="1:42" ht="28.05" customHeight="1">
      <c r="A13" s="56"/>
      <c r="B13" s="201" t="s">
        <v>12</v>
      </c>
      <c r="C13" s="131"/>
      <c r="D13" s="132"/>
      <c r="E13" s="138"/>
      <c r="F13" s="141"/>
      <c r="G13" s="131"/>
      <c r="H13" s="132"/>
      <c r="I13" s="138"/>
      <c r="J13" s="141"/>
      <c r="K13" s="131"/>
      <c r="L13" s="132"/>
      <c r="M13" s="138"/>
      <c r="N13" s="141"/>
      <c r="O13" s="193"/>
      <c r="P13" s="18"/>
      <c r="Q13" s="33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</row>
    <row r="14" spans="1:42" ht="28.05" customHeight="1" thickBot="1">
      <c r="A14" s="56"/>
      <c r="B14" s="200" t="s">
        <v>13</v>
      </c>
      <c r="C14" s="135"/>
      <c r="D14" s="134"/>
      <c r="E14" s="137"/>
      <c r="F14" s="140"/>
      <c r="G14" s="135"/>
      <c r="H14" s="134"/>
      <c r="I14" s="137"/>
      <c r="J14" s="140"/>
      <c r="K14" s="135"/>
      <c r="L14" s="134"/>
      <c r="M14" s="137"/>
      <c r="N14" s="140"/>
      <c r="O14" s="192"/>
      <c r="P14" s="18"/>
      <c r="Q14" s="33"/>
      <c r="R14" s="97"/>
      <c r="S14" s="97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</row>
    <row r="15" spans="1:42" ht="28.05" customHeight="1">
      <c r="A15" s="56"/>
      <c r="B15" s="199" t="s">
        <v>14</v>
      </c>
      <c r="C15" s="99"/>
      <c r="D15" s="98"/>
      <c r="E15" s="136"/>
      <c r="F15" s="139"/>
      <c r="G15" s="99"/>
      <c r="H15" s="98"/>
      <c r="I15" s="136"/>
      <c r="J15" s="139"/>
      <c r="K15" s="99"/>
      <c r="L15" s="98"/>
      <c r="M15" s="136"/>
      <c r="N15" s="139"/>
      <c r="O15" s="191"/>
      <c r="P15" s="18"/>
      <c r="Q15" s="33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</row>
    <row r="16" spans="1:42" ht="28.05" customHeight="1" thickBot="1">
      <c r="A16" s="56"/>
      <c r="B16" s="200" t="s">
        <v>15</v>
      </c>
      <c r="C16" s="135"/>
      <c r="D16" s="134"/>
      <c r="E16" s="137"/>
      <c r="F16" s="140"/>
      <c r="G16" s="135"/>
      <c r="H16" s="134"/>
      <c r="I16" s="137"/>
      <c r="J16" s="140"/>
      <c r="K16" s="135"/>
      <c r="L16" s="134"/>
      <c r="M16" s="137"/>
      <c r="N16" s="140"/>
      <c r="O16" s="192"/>
      <c r="P16" s="18"/>
      <c r="Q16" s="33"/>
      <c r="R16" s="97"/>
      <c r="S16" s="97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</row>
    <row r="17" spans="1:42" ht="28.05" customHeight="1">
      <c r="A17" s="56"/>
      <c r="B17" s="201" t="s">
        <v>16</v>
      </c>
      <c r="C17" s="131"/>
      <c r="D17" s="132"/>
      <c r="E17" s="138"/>
      <c r="F17" s="141"/>
      <c r="G17" s="131"/>
      <c r="H17" s="132"/>
      <c r="I17" s="138"/>
      <c r="J17" s="141"/>
      <c r="K17" s="131"/>
      <c r="L17" s="132"/>
      <c r="M17" s="138"/>
      <c r="N17" s="141"/>
      <c r="O17" s="193"/>
      <c r="P17" s="18"/>
      <c r="Q17" s="33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</row>
    <row r="18" spans="1:42" ht="28.05" customHeight="1" thickBot="1">
      <c r="A18" s="56"/>
      <c r="B18" s="200" t="s">
        <v>17</v>
      </c>
      <c r="C18" s="135"/>
      <c r="D18" s="134"/>
      <c r="E18" s="137"/>
      <c r="F18" s="140"/>
      <c r="G18" s="135"/>
      <c r="H18" s="134"/>
      <c r="I18" s="137"/>
      <c r="J18" s="140"/>
      <c r="K18" s="135"/>
      <c r="L18" s="134"/>
      <c r="M18" s="137"/>
      <c r="N18" s="140"/>
      <c r="O18" s="192"/>
      <c r="P18" s="18"/>
      <c r="Q18" s="33"/>
      <c r="R18" s="97"/>
      <c r="S18" s="97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</row>
    <row r="19" spans="1:42" ht="28.05" customHeight="1" thickBot="1">
      <c r="A19" s="56"/>
      <c r="B19" s="202" t="s">
        <v>18</v>
      </c>
      <c r="C19" s="194"/>
      <c r="D19" s="195"/>
      <c r="E19" s="196"/>
      <c r="F19" s="197"/>
      <c r="G19" s="194"/>
      <c r="H19" s="195"/>
      <c r="I19" s="196"/>
      <c r="J19" s="197"/>
      <c r="K19" s="194"/>
      <c r="L19" s="195"/>
      <c r="M19" s="196"/>
      <c r="N19" s="197"/>
      <c r="O19" s="198"/>
      <c r="P19" s="18"/>
      <c r="Q19" s="33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</row>
    <row r="20" spans="1:42" ht="29.4" customHeight="1">
      <c r="A20" s="100"/>
      <c r="B20" s="117" t="s">
        <v>45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17" t="s">
        <v>46</v>
      </c>
      <c r="Q20" s="102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</row>
    <row r="21" spans="1:42" ht="15.6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</row>
    <row r="22" spans="1:42" ht="15.6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</row>
    <row r="23" spans="1:42" ht="15.6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</row>
    <row r="24" spans="1:42" ht="15.6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</row>
    <row r="25" spans="1:42" ht="15.6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5.6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</row>
    <row r="27" spans="1:42" ht="15.6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</row>
    <row r="28" spans="1:42" ht="15.6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</row>
    <row r="29" spans="1:42" ht="15.6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</row>
    <row r="30" spans="1:42" ht="15.6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</row>
    <row r="31" spans="1:42" ht="15.6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</row>
    <row r="32" spans="1:42" ht="15.6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</row>
    <row r="33" spans="1:42" ht="15.6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</row>
    <row r="34" spans="1:42" ht="15.6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</row>
    <row r="35" spans="1:42" ht="15.6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</row>
    <row r="36" spans="1:42" ht="15.6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</row>
    <row r="37" spans="1:42" ht="15.6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</row>
    <row r="38" spans="1:42" ht="15.6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</row>
    <row r="39" spans="1:42" ht="15.6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</row>
    <row r="40" spans="1:42" ht="15.6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</row>
    <row r="41" spans="1:42" ht="15.6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</row>
    <row r="42" spans="1:42" ht="15.6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</row>
    <row r="43" spans="1:42" ht="15.6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</row>
    <row r="44" spans="1:42" ht="15.6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</row>
    <row r="45" spans="1:42" ht="15.6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</row>
    <row r="46" spans="1:42" ht="15.6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</row>
    <row r="47" spans="1:42" ht="15.6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</row>
    <row r="48" spans="1:42" ht="15.6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</row>
    <row r="49" spans="1:42" ht="15.6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</row>
    <row r="50" spans="1:42" ht="15.6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</row>
    <row r="51" spans="1:42" ht="15.6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</row>
    <row r="52" spans="1:42" ht="15.6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</row>
    <row r="53" spans="1:42" ht="15.6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</row>
    <row r="54" spans="1:42" ht="15.6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</row>
    <row r="55" spans="1:42" ht="15.6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</row>
    <row r="56" spans="1:42" ht="15.6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</row>
    <row r="57" spans="1:42" ht="15.6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</row>
    <row r="58" spans="1:42" ht="15.6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</row>
    <row r="59" spans="1:42" ht="15.6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</row>
    <row r="60" spans="1:42" ht="15.6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</row>
    <row r="61" spans="1:42" ht="15.6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</row>
    <row r="62" spans="1:42" ht="15.6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</row>
    <row r="63" spans="1:42" ht="15.6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</row>
    <row r="64" spans="1:42" ht="15.6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</row>
    <row r="65" spans="1:42" ht="15.6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</row>
    <row r="66" spans="1:42" ht="15.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</row>
    <row r="67" spans="1:42" ht="15.6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</row>
    <row r="68" spans="1:42" ht="15.6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</row>
    <row r="69" spans="1:42" ht="15.6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</row>
    <row r="70" spans="1:42" ht="15.6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</row>
    <row r="71" spans="1:42" ht="15.6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</row>
    <row r="72" spans="1:42" ht="15.6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</row>
    <row r="73" spans="1:42" ht="15.6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</row>
    <row r="74" spans="1:42" ht="15.6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</row>
    <row r="75" spans="1:42" ht="15.6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</row>
    <row r="76" spans="1:42" ht="15.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</row>
    <row r="77" spans="1:42" ht="15.6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</row>
    <row r="78" spans="1:42" ht="15.6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</row>
    <row r="79" spans="1:42" ht="15.6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</row>
    <row r="80" spans="1:42" ht="15.6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</row>
    <row r="81" spans="1:42" ht="15.6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</row>
    <row r="82" spans="1:42" ht="15.6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</row>
    <row r="83" spans="1:42" ht="15.6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</row>
    <row r="84" spans="1:42" ht="15.6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</row>
    <row r="85" spans="1:42" ht="15.6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</row>
    <row r="86" spans="1:42" ht="15.6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</row>
    <row r="87" spans="1:42" ht="15.6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</row>
    <row r="88" spans="1:42" ht="15.6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</row>
    <row r="89" spans="1:42" ht="15.6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</row>
    <row r="90" spans="1:42" ht="15.6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</row>
    <row r="91" spans="1:42" ht="15.6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</row>
    <row r="92" spans="1:42" ht="15.6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</row>
    <row r="93" spans="1:42" ht="15.6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</row>
    <row r="94" spans="1:42" ht="15.6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</row>
    <row r="95" spans="1:42" ht="15.6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</row>
  </sheetData>
  <sheetProtection algorithmName="SHA-512" hashValue="9jaHbXP2GNN275gTbSlrLvK3UnZ7RMoX53sD6eTCwwre1CmCg+I6jU3okzk6gvUm7xALakQ43LwbFfXjxHZoOQ==" saltValue="aezMYQccEiM2mkNJpyhZAw==" spinCount="100000" sheet="1" objects="1" scenarios="1"/>
  <mergeCells count="5">
    <mergeCell ref="D3:F3"/>
    <mergeCell ref="D4:F4"/>
    <mergeCell ref="I3:K3"/>
    <mergeCell ref="I4:K4"/>
    <mergeCell ref="M4:N4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Points</vt:lpstr>
      <vt:lpstr>PROFILE</vt:lpstr>
      <vt:lpstr>RecordSheet</vt:lpstr>
      <vt:lpstr>'BSA LEVEL POINTS'!Print_Area</vt:lpstr>
      <vt:lpstr>INPUT!Print_Area</vt:lpstr>
      <vt:lpstr>INTRO!Print_Area</vt:lpstr>
      <vt:lpstr>'Old Inner Points'!Print_Area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2026-09-28T13:01:48Z</cp:lastPrinted>
  <dcterms:created xsi:type="dcterms:W3CDTF">2026-04-29T09:43:30Z</dcterms:created>
  <dcterms:modified xsi:type="dcterms:W3CDTF">2026-09-28T13:02:20Z</dcterms:modified>
</cp:coreProperties>
</file>